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45" windowWidth="14955" windowHeight="9000" tabRatio="660" activeTab="1"/>
  </bookViews>
  <sheets>
    <sheet name="start" sheetId="1" r:id="rId1"/>
    <sheet name="リスト" sheetId="2" r:id="rId2"/>
    <sheet name="集計用シート（個人戦）" sheetId="3" r:id="rId3"/>
    <sheet name="集計用シート（団体戦）" sheetId="4" r:id="rId4"/>
    <sheet name="部員名簿" sheetId="5" r:id="rId5"/>
    <sheet name="参加申込(個人戦)" sheetId="6" r:id="rId6"/>
    <sheet name="参加申込(団体戦)" sheetId="7" r:id="rId7"/>
    <sheet name="参加申込印刷(個人戦)" sheetId="8" r:id="rId8"/>
    <sheet name="参加申込印刷(団体戦)" sheetId="9" r:id="rId9"/>
    <sheet name="日連登録票" sheetId="10" state="hidden" r:id="rId10"/>
  </sheets>
  <definedNames>
    <definedName name="_xlnm.Print_Area" localSheetId="7">'参加申込印刷(個人戦)'!$A$1:$P$52</definedName>
    <definedName name="_xlnm.Print_Area" localSheetId="8">'参加申込印刷(団体戦)'!$A$1:$Q$52</definedName>
    <definedName name="_xlnm.Print_Titles" localSheetId="4">'部員名簿'!$1:$8</definedName>
    <definedName name="学校">#REF!</definedName>
    <definedName name="学校名">#REF!</definedName>
    <definedName name="郡市">#REF!</definedName>
    <definedName name="種別">'リスト'!$G$3:$G$27</definedName>
    <definedName name="性別">'リスト'!#REF!</definedName>
    <definedName name="全体">#REF!</definedName>
    <definedName name="大会名">'リスト'!$E$3:$E$11</definedName>
    <definedName name="町村">#REF!</definedName>
    <definedName name="年度">'リスト'!$E$14:$E$25</definedName>
  </definedNames>
  <calcPr fullCalcOnLoad="1"/>
</workbook>
</file>

<file path=xl/comments6.xml><?xml version="1.0" encoding="utf-8"?>
<comments xmlns="http://schemas.openxmlformats.org/spreadsheetml/2006/main">
  <authors>
    <author>teacher</author>
  </authors>
  <commentList>
    <comment ref="F8" authorId="0">
      <text>
        <r>
          <rPr>
            <sz val="9"/>
            <rFont val="ＭＳ Ｐゴシック"/>
            <family val="3"/>
          </rPr>
          <t>部員名簿にないナンバーが選ばれたときは，
＃N/Aと表示されます。</t>
        </r>
      </text>
    </comment>
    <comment ref="F9" authorId="0">
      <text>
        <r>
          <rPr>
            <sz val="9"/>
            <rFont val="ＭＳ Ｐゴシック"/>
            <family val="3"/>
          </rPr>
          <t>部員名簿にないナンバーが選ばれたときは，
＃N/Aと表示されます。</t>
        </r>
      </text>
    </comment>
  </commentList>
</comments>
</file>

<file path=xl/comments7.xml><?xml version="1.0" encoding="utf-8"?>
<comments xmlns="http://schemas.openxmlformats.org/spreadsheetml/2006/main">
  <authors>
    <author>teacher</author>
  </authors>
  <commentList>
    <comment ref="F8" authorId="0">
      <text>
        <r>
          <rPr>
            <sz val="9"/>
            <rFont val="ＭＳ Ｐゴシック"/>
            <family val="3"/>
          </rPr>
          <t>部員名簿にないナンバーが選ばれたときは，
＃N/Aと表示されます。</t>
        </r>
      </text>
    </comment>
  </commentList>
</comments>
</file>

<file path=xl/sharedStrings.xml><?xml version="1.0" encoding="utf-8"?>
<sst xmlns="http://schemas.openxmlformats.org/spreadsheetml/2006/main" count="382" uniqueCount="201">
  <si>
    <t>種別</t>
  </si>
  <si>
    <t>学校名</t>
  </si>
  <si>
    <t>代表者名</t>
  </si>
  <si>
    <t>印</t>
  </si>
  <si>
    <t>所在地</t>
  </si>
  <si>
    <t>電話</t>
  </si>
  <si>
    <t>顧問名</t>
  </si>
  <si>
    <t>名</t>
  </si>
  <si>
    <t>月</t>
  </si>
  <si>
    <t>日</t>
  </si>
  <si>
    <t>ID</t>
  </si>
  <si>
    <t>学年</t>
  </si>
  <si>
    <t>住所</t>
  </si>
  <si>
    <t>フリガナ</t>
  </si>
  <si>
    <t>姓</t>
  </si>
  <si>
    <t>名</t>
  </si>
  <si>
    <t>一般</t>
  </si>
  <si>
    <t>所属団体</t>
  </si>
  <si>
    <t>実業団</t>
  </si>
  <si>
    <t>一般クラブ</t>
  </si>
  <si>
    <t>大学生同好会</t>
  </si>
  <si>
    <t>小学生クラブ</t>
  </si>
  <si>
    <t>その他</t>
  </si>
  <si>
    <t>中体連加盟の中学校</t>
  </si>
  <si>
    <t>レディスクラブ</t>
  </si>
  <si>
    <t>高体連加盟の高等学校</t>
  </si>
  <si>
    <t>日本学連加盟の大学</t>
  </si>
  <si>
    <t>（０１）</t>
  </si>
  <si>
    <t>（０２）</t>
  </si>
  <si>
    <t>（０３）</t>
  </si>
  <si>
    <t>（０４）</t>
  </si>
  <si>
    <t>（０５）</t>
  </si>
  <si>
    <t>（０６）</t>
  </si>
  <si>
    <t>（０７）</t>
  </si>
  <si>
    <t>（０８）</t>
  </si>
  <si>
    <t>（０９）</t>
  </si>
  <si>
    <t>平成16年度</t>
  </si>
  <si>
    <t>計</t>
  </si>
  <si>
    <t>男子</t>
  </si>
  <si>
    <t>女子</t>
  </si>
  <si>
    <t>所属団体の分類（いずれかに○）</t>
  </si>
  <si>
    <t>団体登録番号</t>
  </si>
  <si>
    <t>フリガナ</t>
  </si>
  <si>
    <t>団体名</t>
  </si>
  <si>
    <t>連絡責任者名</t>
  </si>
  <si>
    <t>連絡場所</t>
  </si>
  <si>
    <t>１．</t>
  </si>
  <si>
    <t>９．</t>
  </si>
  <si>
    <t>継続</t>
  </si>
  <si>
    <t>削除</t>
  </si>
  <si>
    <t>（）</t>
  </si>
  <si>
    <t>２．</t>
  </si>
  <si>
    <t>３．</t>
  </si>
  <si>
    <t>４．</t>
  </si>
  <si>
    <t>退会</t>
  </si>
  <si>
    <t>統合</t>
  </si>
  <si>
    <t>二重登録</t>
  </si>
  <si>
    <t>会員数</t>
  </si>
  <si>
    <t>個人登録料</t>
  </si>
  <si>
    <t>団体会費</t>
  </si>
  <si>
    <t>市区町村連盟
（都道府県中･高体育連）
納入金</t>
  </si>
  <si>
    <t>都道府県連盟
納入金</t>
  </si>
  <si>
    <t>日本連盟
納入金</t>
  </si>
  <si>
    <t>合　計</t>
  </si>
  <si>
    <t>円</t>
  </si>
  <si>
    <t>×</t>
  </si>
  <si>
    <t>年</t>
  </si>
  <si>
    <t>平成</t>
  </si>
  <si>
    <t>平成17年度</t>
  </si>
  <si>
    <t>―</t>
  </si>
  <si>
    <t>〒</t>
  </si>
  <si>
    <t>TEL</t>
  </si>
  <si>
    <t>姓</t>
  </si>
  <si>
    <t>代表者名</t>
  </si>
  <si>
    <t>顧問氏名</t>
  </si>
  <si>
    <t>郵便番号１</t>
  </si>
  <si>
    <t>郵便番号２</t>
  </si>
  <si>
    <t>電話番号１</t>
  </si>
  <si>
    <t>電話番号２</t>
  </si>
  <si>
    <t>電話番号３</t>
  </si>
  <si>
    <t>FAX１</t>
  </si>
  <si>
    <t>FAX２</t>
  </si>
  <si>
    <t>FAX３</t>
  </si>
  <si>
    <t>顧問フリガナ</t>
  </si>
  <si>
    <t>代表者フリガナ</t>
  </si>
  <si>
    <t>顧問携帯１</t>
  </si>
  <si>
    <t>顧問携帯２</t>
  </si>
  <si>
    <t>顧問携帯３</t>
  </si>
  <si>
    <t>顧問電話１</t>
  </si>
  <si>
    <t>顧問電話２</t>
  </si>
  <si>
    <t>顧問電話３</t>
  </si>
  <si>
    <t>外部コーチ名</t>
  </si>
  <si>
    <t>外部コーチ連絡先１</t>
  </si>
  <si>
    <t>外部コーチ連絡先２</t>
  </si>
  <si>
    <t>外部コーチ連絡先３</t>
  </si>
  <si>
    <t>〒</t>
  </si>
  <si>
    <t>ＦＡＸ</t>
  </si>
  <si>
    <t>携帯</t>
  </si>
  <si>
    <t>プレイヤーＡ</t>
  </si>
  <si>
    <t>プレイヤーＢ</t>
  </si>
  <si>
    <t>氏名</t>
  </si>
  <si>
    <t>－</t>
  </si>
  <si>
    <t>順</t>
  </si>
  <si>
    <t>学校長名</t>
  </si>
  <si>
    <t>大会名</t>
  </si>
  <si>
    <t>顧問住所</t>
  </si>
  <si>
    <t>プレイヤーA</t>
  </si>
  <si>
    <t>プレイヤーB</t>
  </si>
  <si>
    <t>高知県中学校ソフトテニス春季大会</t>
  </si>
  <si>
    <t>高知県中学校連盟盾大会</t>
  </si>
  <si>
    <t>高知県中学校ソフトテニス秋季大会</t>
  </si>
  <si>
    <t>高知県中学校ソフトテニス冬季大会</t>
  </si>
  <si>
    <t>プレイヤーA</t>
  </si>
  <si>
    <t>プレイヤーB</t>
  </si>
  <si>
    <t>プレイヤーＡ</t>
  </si>
  <si>
    <t>プレイヤーＢ</t>
  </si>
  <si>
    <t>プレイヤーA</t>
  </si>
  <si>
    <t>プレイヤーB</t>
  </si>
  <si>
    <t>参加申込書　(団体戦)</t>
  </si>
  <si>
    <t>参加申込書　(個人戦)</t>
  </si>
  <si>
    <t>日連ｺｰﾄﾞ</t>
  </si>
  <si>
    <t>個人戦</t>
  </si>
  <si>
    <t>○</t>
  </si>
  <si>
    <t>中学校名</t>
  </si>
  <si>
    <t/>
  </si>
  <si>
    <t>団体戦</t>
  </si>
  <si>
    <t>部員数</t>
  </si>
  <si>
    <t>学校所在地</t>
  </si>
  <si>
    <t>電話</t>
  </si>
  <si>
    <t>FAX</t>
  </si>
  <si>
    <t>学校長名</t>
  </si>
  <si>
    <t>顧問名</t>
  </si>
  <si>
    <t>氏名（必須）</t>
  </si>
  <si>
    <t>ﾌﾘｶﾞﾅ（必須）</t>
  </si>
  <si>
    <t>１５歳以下男子</t>
  </si>
  <si>
    <t>１５歳以下女子</t>
  </si>
  <si>
    <t>１８歳以下男子</t>
  </si>
  <si>
    <t>１８歳以下女子</t>
  </si>
  <si>
    <t>男子１部</t>
  </si>
  <si>
    <t>男子２部</t>
  </si>
  <si>
    <t>男子３部</t>
  </si>
  <si>
    <t>男子４部</t>
  </si>
  <si>
    <t>男子５部</t>
  </si>
  <si>
    <t>男子６部</t>
  </si>
  <si>
    <t>女子１部</t>
  </si>
  <si>
    <t>女子２部</t>
  </si>
  <si>
    <t>女子３部</t>
  </si>
  <si>
    <t>女子４部</t>
  </si>
  <si>
    <t>女子５部</t>
  </si>
  <si>
    <t>女子６部</t>
  </si>
  <si>
    <t>性別
（必須）</t>
  </si>
  <si>
    <t>学年
（必須）</t>
  </si>
  <si>
    <t>男</t>
  </si>
  <si>
    <t>チーム</t>
  </si>
  <si>
    <t>チーム</t>
  </si>
  <si>
    <t>チーム順</t>
  </si>
  <si>
    <t>１年生男子</t>
  </si>
  <si>
    <t>２年生以下男子</t>
  </si>
  <si>
    <t>３年生男子</t>
  </si>
  <si>
    <t>１年生女子</t>
  </si>
  <si>
    <t>２年生以下女子</t>
  </si>
  <si>
    <t>３年生女子</t>
  </si>
  <si>
    <t>高知市中学校春季大会</t>
  </si>
  <si>
    <t>高知市総合選手権春季大会</t>
  </si>
  <si>
    <t>高知市総合選手権秋季大会</t>
  </si>
  <si>
    <t>都道府県対抗全日本中学生大会　高知県最終予選</t>
  </si>
  <si>
    <t>選手名</t>
  </si>
  <si>
    <t>平成17年度</t>
  </si>
  <si>
    <t>平成18年度</t>
  </si>
  <si>
    <t>平成19年度</t>
  </si>
  <si>
    <t>平成20年度</t>
  </si>
  <si>
    <t>平成21年度</t>
  </si>
  <si>
    <t>平成22年度</t>
  </si>
  <si>
    <t>平成23年度</t>
  </si>
  <si>
    <t>平成24年度</t>
  </si>
  <si>
    <t>平成25年度</t>
  </si>
  <si>
    <t>平成26年度</t>
  </si>
  <si>
    <t>平成27年度</t>
  </si>
  <si>
    <t>システム操作</t>
  </si>
  <si>
    <t>リストボックスの部員名(性)を選択してください。</t>
  </si>
  <si>
    <t xml:space="preserve"> </t>
  </si>
  <si>
    <t>選手名</t>
  </si>
  <si>
    <t>A</t>
  </si>
  <si>
    <t>大石</t>
  </si>
  <si>
    <t>将之</t>
  </si>
  <si>
    <t>オオイシ</t>
  </si>
  <si>
    <t>マサユキ</t>
  </si>
  <si>
    <t>黒石</t>
  </si>
  <si>
    <t>正雄</t>
  </si>
  <si>
    <t>クロイシ</t>
  </si>
  <si>
    <t>マサオ</t>
  </si>
  <si>
    <t>溝渕</t>
  </si>
  <si>
    <t>隆彦</t>
  </si>
  <si>
    <t>ミゾブチ</t>
  </si>
  <si>
    <t>タカヒコ</t>
  </si>
  <si>
    <t>生田</t>
  </si>
  <si>
    <t>悟士</t>
  </si>
  <si>
    <t>イクタ</t>
  </si>
  <si>
    <t>サトシ</t>
  </si>
  <si>
    <t>チーム</t>
  </si>
  <si>
    <t>消去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</si>
</sst>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29">
    <font>
      <sz val="11"/>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u val="single"/>
      <sz val="11"/>
      <color indexed="12"/>
      <name val="ＭＳ Ｐゴシック"/>
      <family val="3"/>
    </font>
    <font>
      <sz val="10"/>
      <name val="ＭＳ Ｐゴシック"/>
      <family val="3"/>
    </font>
    <font>
      <sz val="9"/>
      <name val="ＭＳ Ｐゴシック"/>
      <family val="3"/>
    </font>
    <font>
      <sz val="20"/>
      <name val="ＭＳ Ｐゴシック"/>
      <family val="3"/>
    </font>
    <font>
      <sz val="10"/>
      <color indexed="8"/>
      <name val="ＭＳ Ｐゴシック"/>
      <family val="3"/>
    </font>
    <font>
      <sz val="11"/>
      <color indexed="8"/>
      <name val="ＭＳ Ｐゴシック"/>
      <family val="3"/>
    </font>
    <font>
      <sz val="18"/>
      <name val="ＭＳ Ｐゴシック"/>
      <family val="3"/>
    </font>
    <font>
      <b/>
      <sz val="14"/>
      <name val="ＭＳ Ｐゴシック"/>
      <family val="3"/>
    </font>
    <font>
      <b/>
      <sz val="12"/>
      <color indexed="9"/>
      <name val="ＭＳ Ｐゴシック"/>
      <family val="3"/>
    </font>
    <font>
      <b/>
      <sz val="11"/>
      <name val="ＭＳ Ｐゴシック"/>
      <family val="3"/>
    </font>
    <font>
      <sz val="16"/>
      <color indexed="9"/>
      <name val="ＭＳ Ｐゴシック"/>
      <family val="3"/>
    </font>
    <font>
      <sz val="11"/>
      <color indexed="13"/>
      <name val="ＭＳ Ｐゴシック"/>
      <family val="3"/>
    </font>
    <font>
      <b/>
      <sz val="11"/>
      <color indexed="11"/>
      <name val="ＭＳ Ｐゴシック"/>
      <family val="3"/>
    </font>
    <font>
      <b/>
      <sz val="9"/>
      <name val="ＭＳ Ｐゴシック"/>
      <family val="3"/>
    </font>
    <font>
      <b/>
      <sz val="11"/>
      <color indexed="10"/>
      <name val="ＭＳ Ｐゴシック"/>
      <family val="3"/>
    </font>
    <font>
      <b/>
      <sz val="10"/>
      <color indexed="10"/>
      <name val="ＭＳ Ｐゴシック"/>
      <family val="3"/>
    </font>
    <font>
      <b/>
      <sz val="10"/>
      <name val="ＭＳ Ｐゴシック"/>
      <family val="3"/>
    </font>
    <font>
      <sz val="9"/>
      <name val="MS UI Gothic"/>
      <family val="3"/>
    </font>
    <font>
      <sz val="11"/>
      <color indexed="9"/>
      <name val="ＭＳ Ｐゴシック"/>
      <family val="3"/>
    </font>
    <font>
      <u val="single"/>
      <sz val="11"/>
      <color indexed="36"/>
      <name val="ＭＳ Ｐゴシック"/>
      <family val="3"/>
    </font>
    <font>
      <sz val="11"/>
      <color indexed="10"/>
      <name val="ＭＳ 明朝"/>
      <family val="1"/>
    </font>
    <font>
      <sz val="11"/>
      <color indexed="12"/>
      <name val="ＭＳ 明朝"/>
      <family val="1"/>
    </font>
    <font>
      <u val="single"/>
      <sz val="16"/>
      <color indexed="9"/>
      <name val="ＭＳ Ｐゴシック"/>
      <family val="3"/>
    </font>
    <font>
      <b/>
      <sz val="8"/>
      <name val="ＭＳ Ｐゴシック"/>
      <family val="2"/>
    </font>
  </fonts>
  <fills count="1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8"/>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
      <patternFill patternType="solid">
        <fgColor indexed="55"/>
        <bgColor indexed="64"/>
      </patternFill>
    </fill>
    <fill>
      <patternFill patternType="solid">
        <fgColor indexed="52"/>
        <bgColor indexed="64"/>
      </patternFill>
    </fill>
    <fill>
      <patternFill patternType="solid">
        <fgColor indexed="11"/>
        <bgColor indexed="64"/>
      </patternFill>
    </fill>
    <fill>
      <patternFill patternType="solid">
        <fgColor indexed="14"/>
        <bgColor indexed="64"/>
      </patternFill>
    </fill>
  </fills>
  <borders count="17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style="thin"/>
      <right style="medium"/>
      <top style="medium"/>
      <bottom style="thin"/>
    </border>
    <border>
      <left style="thin"/>
      <right>
        <color indexed="63"/>
      </right>
      <top style="thin"/>
      <bottom style="thin"/>
    </border>
    <border>
      <left>
        <color indexed="63"/>
      </left>
      <right style="thin"/>
      <top style="hair"/>
      <bottom style="thin"/>
    </border>
    <border>
      <left>
        <color indexed="63"/>
      </left>
      <right style="thin"/>
      <top style="hair"/>
      <bottom style="double"/>
    </border>
    <border>
      <left style="thick">
        <color indexed="10"/>
      </left>
      <right style="thick">
        <color indexed="10"/>
      </right>
      <top>
        <color indexed="63"/>
      </top>
      <bottom>
        <color indexed="63"/>
      </bottom>
    </border>
    <border>
      <left style="thick">
        <color indexed="10"/>
      </left>
      <right style="thick">
        <color indexed="10"/>
      </right>
      <top style="hair">
        <color indexed="10"/>
      </top>
      <bottom style="thin">
        <color indexed="10"/>
      </bottom>
    </border>
    <border>
      <left style="thick">
        <color indexed="10"/>
      </left>
      <right style="thick">
        <color indexed="10"/>
      </right>
      <top style="hair">
        <color indexed="10"/>
      </top>
      <bottom style="medium"/>
    </border>
    <border>
      <left style="thick">
        <color indexed="10"/>
      </left>
      <right style="thick">
        <color indexed="10"/>
      </right>
      <top style="hair">
        <color indexed="10"/>
      </top>
      <bottom style="double"/>
    </border>
    <border>
      <left style="thick">
        <color indexed="10"/>
      </left>
      <right style="thick">
        <color indexed="10"/>
      </right>
      <top style="double"/>
      <bottom>
        <color indexed="63"/>
      </bottom>
    </border>
    <border>
      <left style="thin"/>
      <right style="thin"/>
      <top>
        <color indexed="63"/>
      </top>
      <bottom>
        <color indexed="63"/>
      </bottom>
    </border>
    <border>
      <left style="thin"/>
      <right style="thin"/>
      <top style="hair"/>
      <bottom style="thin"/>
    </border>
    <border>
      <left style="thin"/>
      <right style="thin"/>
      <top style="hair"/>
      <bottom style="hair"/>
    </border>
    <border>
      <left style="thin"/>
      <right style="thin"/>
      <top style="hair"/>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ck">
        <color indexed="10"/>
      </left>
      <right style="thin"/>
      <top style="double"/>
      <bottom style="hair"/>
    </border>
    <border>
      <left>
        <color indexed="63"/>
      </left>
      <right style="thin"/>
      <top style="double"/>
      <bottom style="hair"/>
    </border>
    <border>
      <left style="thick">
        <color indexed="10"/>
      </left>
      <right style="thin"/>
      <top style="hair"/>
      <bottom style="thin"/>
    </border>
    <border>
      <left style="thick">
        <color indexed="10"/>
      </left>
      <right style="thin"/>
      <top style="hair"/>
      <bottom>
        <color indexed="63"/>
      </bottom>
    </border>
    <border>
      <left>
        <color indexed="63"/>
      </left>
      <right style="thin"/>
      <top style="hair"/>
      <bottom>
        <color indexed="63"/>
      </bottom>
    </border>
    <border>
      <left style="thick">
        <color indexed="10"/>
      </left>
      <right style="thin"/>
      <top style="thin"/>
      <bottom style="hair"/>
    </border>
    <border>
      <left>
        <color indexed="63"/>
      </left>
      <right style="double"/>
      <top style="double"/>
      <bottom style="hair"/>
    </border>
    <border>
      <left>
        <color indexed="63"/>
      </left>
      <right style="double"/>
      <top style="hair"/>
      <bottom>
        <color indexed="63"/>
      </bottom>
    </border>
    <border>
      <left>
        <color indexed="63"/>
      </left>
      <right style="double"/>
      <top style="thin"/>
      <bottom style="hair"/>
    </border>
    <border>
      <left>
        <color indexed="63"/>
      </left>
      <right style="double"/>
      <top style="hair"/>
      <bottom style="thin"/>
    </border>
    <border>
      <left style="thick">
        <color indexed="10"/>
      </left>
      <right style="thin"/>
      <top style="hair"/>
      <bottom style="double"/>
    </border>
    <border>
      <left>
        <color indexed="63"/>
      </left>
      <right style="double"/>
      <top style="hair"/>
      <bottom style="double"/>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thick">
        <color indexed="12"/>
      </left>
      <right style="thin">
        <color indexed="12"/>
      </right>
      <top style="thick">
        <color indexed="12"/>
      </top>
      <bottom>
        <color indexed="63"/>
      </botto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style="medium">
        <color indexed="12"/>
      </right>
      <top style="thin">
        <color indexed="12"/>
      </top>
      <bottom>
        <color indexed="63"/>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
      <left style="thin">
        <color indexed="12"/>
      </left>
      <right style="thin">
        <color indexed="12"/>
      </right>
      <top style="double">
        <color indexed="12"/>
      </top>
      <bottom style="thin">
        <color indexed="12"/>
      </bottom>
    </border>
    <border>
      <left style="thin">
        <color indexed="12"/>
      </left>
      <right style="medium">
        <color indexed="12"/>
      </right>
      <top style="double">
        <color indexed="12"/>
      </top>
      <bottom style="thin">
        <color indexed="12"/>
      </bottom>
    </border>
    <border>
      <left style="thin">
        <color indexed="12"/>
      </left>
      <right style="thin">
        <color indexed="12"/>
      </right>
      <top style="thin">
        <color indexed="12"/>
      </top>
      <bottom style="double">
        <color indexed="12"/>
      </bottom>
    </border>
    <border>
      <left style="thin">
        <color indexed="12"/>
      </left>
      <right style="medium">
        <color indexed="12"/>
      </right>
      <top style="thin">
        <color indexed="12"/>
      </top>
      <bottom style="double">
        <color indexed="12"/>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thin">
        <color indexed="10"/>
      </left>
      <right style="medium">
        <color indexed="10"/>
      </right>
      <top style="thin">
        <color indexed="10"/>
      </top>
      <bottom style="medium">
        <color indexed="10"/>
      </bottom>
    </border>
    <border>
      <left>
        <color indexed="63"/>
      </left>
      <right>
        <color indexed="63"/>
      </right>
      <top style="medium"/>
      <bottom>
        <color indexed="63"/>
      </bottom>
    </border>
    <border>
      <left style="thin"/>
      <right style="medium"/>
      <top>
        <color indexed="63"/>
      </top>
      <bottom>
        <color indexed="63"/>
      </bottom>
    </border>
    <border>
      <left style="medium">
        <color indexed="12"/>
      </left>
      <right style="thin">
        <color indexed="12"/>
      </right>
      <top style="double">
        <color indexed="12"/>
      </top>
      <bottom style="thin">
        <color indexed="12"/>
      </bottom>
    </border>
    <border>
      <left style="medium">
        <color indexed="12"/>
      </left>
      <right style="thin">
        <color indexed="12"/>
      </right>
      <top style="thin">
        <color indexed="12"/>
      </top>
      <bottom style="thin">
        <color indexed="12"/>
      </bottom>
    </border>
    <border>
      <left style="medium">
        <color indexed="12"/>
      </left>
      <right style="thin">
        <color indexed="12"/>
      </right>
      <top style="thin">
        <color indexed="12"/>
      </top>
      <bottom style="double">
        <color indexed="12"/>
      </bottom>
    </border>
    <border>
      <left style="medium">
        <color indexed="12"/>
      </left>
      <right style="thin">
        <color indexed="12"/>
      </right>
      <top>
        <color indexed="63"/>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n">
        <color indexed="12"/>
      </left>
      <right style="medium">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0"/>
      </left>
      <right style="thin">
        <color indexed="10"/>
      </right>
      <top style="medium">
        <color indexed="10"/>
      </top>
      <bottom style="thin">
        <color indexed="10"/>
      </bottom>
    </border>
    <border>
      <left style="thin">
        <color indexed="10"/>
      </left>
      <right style="medium">
        <color indexed="10"/>
      </right>
      <top style="medium">
        <color indexed="10"/>
      </top>
      <bottom style="thin">
        <color indexed="10"/>
      </bottom>
    </border>
    <border>
      <left style="medium">
        <color indexed="12"/>
      </left>
      <right style="thin">
        <color indexed="12"/>
      </right>
      <top style="medium">
        <color indexed="12"/>
      </top>
      <bottom style="thin">
        <color indexed="12"/>
      </bottom>
    </border>
    <border>
      <left style="medium">
        <color indexed="12"/>
      </left>
      <right style="thin">
        <color indexed="12"/>
      </right>
      <top style="thin">
        <color indexed="12"/>
      </top>
      <bottom style="medium">
        <color indexed="12"/>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style="thin"/>
      <top style="medium"/>
      <bottom style="thin"/>
    </border>
    <border>
      <left style="medium"/>
      <right style="thin"/>
      <top style="thin"/>
      <bottom style="mediu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hair"/>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ck">
        <color indexed="10"/>
      </right>
      <top style="hair"/>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thick">
        <color indexed="10"/>
      </bottom>
    </border>
    <border>
      <left style="medium"/>
      <right>
        <color indexed="63"/>
      </right>
      <top style="medium"/>
      <bottom style="thin"/>
    </border>
    <border>
      <left style="medium"/>
      <right>
        <color indexed="63"/>
      </right>
      <top style="thin"/>
      <bottom style="thin"/>
    </border>
    <border>
      <left>
        <color indexed="63"/>
      </left>
      <right style="thick">
        <color indexed="10"/>
      </right>
      <top style="thin"/>
      <bottom style="hair"/>
    </border>
    <border>
      <left style="thin"/>
      <right>
        <color indexed="63"/>
      </right>
      <top style="medium"/>
      <bottom>
        <color indexed="63"/>
      </bottom>
    </border>
    <border>
      <left>
        <color indexed="63"/>
      </left>
      <right style="thick">
        <color indexed="10"/>
      </right>
      <top style="medium"/>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n"/>
    </border>
    <border>
      <left style="thin"/>
      <right>
        <color indexed="63"/>
      </right>
      <top style="hair"/>
      <bottom style="medium"/>
    </border>
    <border>
      <left>
        <color indexed="63"/>
      </left>
      <right style="thick">
        <color indexed="10"/>
      </right>
      <top style="hair"/>
      <bottom style="medium"/>
    </border>
    <border>
      <left style="thin"/>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double"/>
      <right style="thin"/>
      <top>
        <color indexed="63"/>
      </top>
      <bottom>
        <color indexed="63"/>
      </bottom>
    </border>
    <border>
      <left style="double"/>
      <right style="thin"/>
      <top>
        <color indexed="63"/>
      </top>
      <bottom style="double"/>
    </border>
    <border>
      <left>
        <color indexed="63"/>
      </left>
      <right style="thin"/>
      <top style="double"/>
      <bottom>
        <color indexed="63"/>
      </bottom>
    </border>
    <border>
      <left>
        <color indexed="63"/>
      </left>
      <right style="thin"/>
      <top>
        <color indexed="63"/>
      </top>
      <bottom style="double"/>
    </border>
    <border>
      <left style="thin"/>
      <right style="thin"/>
      <top>
        <color indexed="63"/>
      </top>
      <bottom style="double"/>
    </border>
    <border>
      <left style="medium"/>
      <right style="thin"/>
      <top style="medium"/>
      <bottom>
        <color indexed="63"/>
      </bottom>
    </border>
    <border>
      <left style="medium"/>
      <right style="thin"/>
      <top>
        <color indexed="63"/>
      </top>
      <bottom>
        <color indexed="63"/>
      </bottom>
    </border>
    <border>
      <left style="double"/>
      <right style="medium"/>
      <top style="double"/>
      <bottom>
        <color indexed="63"/>
      </bottom>
    </border>
    <border>
      <left style="double"/>
      <right style="medium"/>
      <top>
        <color indexed="63"/>
      </top>
      <bottom style="medium"/>
    </border>
    <border>
      <left style="medium"/>
      <right style="medium"/>
      <top>
        <color indexed="63"/>
      </top>
      <bottom>
        <color indexed="63"/>
      </bottom>
    </border>
    <border>
      <left style="thin"/>
      <right style="thin"/>
      <top style="medium"/>
      <bottom>
        <color indexed="63"/>
      </bottom>
    </border>
    <border>
      <left style="thin"/>
      <right>
        <color indexed="63"/>
      </right>
      <top style="double"/>
      <bottom>
        <color indexed="63"/>
      </bottom>
    </border>
    <border>
      <left>
        <color indexed="63"/>
      </left>
      <right style="thick">
        <color indexed="10"/>
      </right>
      <top style="double"/>
      <bottom>
        <color indexed="63"/>
      </bottom>
    </border>
    <border>
      <left style="thin"/>
      <right>
        <color indexed="63"/>
      </right>
      <top style="hair"/>
      <bottom style="double"/>
    </border>
    <border>
      <left>
        <color indexed="63"/>
      </left>
      <right style="thick">
        <color indexed="10"/>
      </right>
      <top style="hair"/>
      <bottom style="double"/>
    </border>
    <border>
      <left style="thin"/>
      <right>
        <color indexed="63"/>
      </right>
      <top>
        <color indexed="63"/>
      </top>
      <bottom style="double"/>
    </border>
    <border>
      <left>
        <color indexed="63"/>
      </left>
      <right style="thick">
        <color indexed="10"/>
      </right>
      <top>
        <color indexed="63"/>
      </top>
      <bottom style="double"/>
    </border>
    <border>
      <left style="thin"/>
      <right>
        <color indexed="63"/>
      </right>
      <top>
        <color indexed="63"/>
      </top>
      <bottom style="hair"/>
    </border>
    <border>
      <left>
        <color indexed="63"/>
      </left>
      <right style="thick">
        <color indexed="10"/>
      </right>
      <top>
        <color indexed="63"/>
      </top>
      <bottom style="hair"/>
    </border>
    <border>
      <left style="thin"/>
      <right>
        <color indexed="63"/>
      </right>
      <top style="double"/>
      <bottom style="hair"/>
    </border>
    <border>
      <left>
        <color indexed="63"/>
      </left>
      <right style="thick">
        <color indexed="10"/>
      </right>
      <top style="double"/>
      <bottom style="hair"/>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
      <left style="medium"/>
      <right style="thin"/>
      <top style="double"/>
      <bottom>
        <color indexed="63"/>
      </bottom>
    </border>
    <border>
      <left style="thin"/>
      <right style="thin"/>
      <top style="double"/>
      <bottom>
        <color indexed="63"/>
      </bottom>
    </border>
    <border>
      <left style="medium"/>
      <right style="thin"/>
      <top>
        <color indexed="63"/>
      </top>
      <bottom style="double"/>
    </border>
    <border>
      <left style="thin"/>
      <right style="medium"/>
      <top>
        <color indexed="63"/>
      </top>
      <bottom style="double"/>
    </border>
    <border>
      <left>
        <color indexed="63"/>
      </left>
      <right>
        <color indexed="63"/>
      </right>
      <top style="hair"/>
      <bottom style="double"/>
    </border>
    <border>
      <left>
        <color indexed="63"/>
      </left>
      <right>
        <color indexed="63"/>
      </right>
      <top style="double"/>
      <bottom style="hair"/>
    </border>
    <border>
      <left style="thin"/>
      <right style="medium"/>
      <top style="double"/>
      <bottom>
        <color indexed="63"/>
      </bottom>
    </border>
    <border>
      <left style="medium"/>
      <right>
        <color indexed="63"/>
      </right>
      <top style="thin"/>
      <bottom style="medium"/>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cellStyleXfs>
  <cellXfs count="554">
    <xf numFmtId="0" fontId="0" fillId="0" borderId="0" xfId="0" applyAlignment="1">
      <alignment/>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0" xfId="0" applyAlignment="1">
      <alignment shrinkToFit="1"/>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49" fontId="0" fillId="0" borderId="7" xfId="0" applyNumberFormat="1" applyBorder="1" applyAlignment="1">
      <alignment vertical="center" shrinkToFit="1"/>
    </xf>
    <xf numFmtId="49" fontId="0" fillId="0" borderId="0" xfId="0" applyNumberFormat="1" applyBorder="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1" xfId="0" applyFont="1" applyBorder="1" applyAlignment="1">
      <alignment vertical="center" shrinkToFit="1"/>
    </xf>
    <xf numFmtId="0" fontId="7" fillId="0" borderId="8" xfId="0" applyFont="1" applyBorder="1" applyAlignment="1">
      <alignment vertical="center" shrinkToFit="1"/>
    </xf>
    <xf numFmtId="0" fontId="7" fillId="0" borderId="6" xfId="0" applyFont="1" applyBorder="1" applyAlignment="1">
      <alignment vertical="center" shrinkToFit="1"/>
    </xf>
    <xf numFmtId="0" fontId="7" fillId="0" borderId="5" xfId="0" applyFont="1"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Alignment="1">
      <alignment vertical="center" shrinkToFit="1"/>
    </xf>
    <xf numFmtId="0" fontId="0" fillId="0" borderId="11" xfId="0"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shrinkToFit="1"/>
    </xf>
    <xf numFmtId="0" fontId="8" fillId="0" borderId="0" xfId="0" applyFont="1" applyAlignment="1">
      <alignment horizontal="center" vertical="center" shrinkToFit="1"/>
    </xf>
    <xf numFmtId="0" fontId="9" fillId="0" borderId="0" xfId="0" applyFont="1" applyFill="1" applyAlignment="1">
      <alignment wrapText="1"/>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15" xfId="0" applyFont="1" applyBorder="1" applyAlignment="1">
      <alignment horizontal="center" vertical="center" shrinkToFit="1"/>
    </xf>
    <xf numFmtId="0" fontId="0" fillId="0" borderId="16" xfId="0"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8"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xf>
    <xf numFmtId="0" fontId="10" fillId="2" borderId="3" xfId="0" applyFont="1" applyFill="1" applyBorder="1" applyAlignment="1" applyProtection="1">
      <alignment horizontal="center" vertical="center" shrinkToFit="1"/>
      <protection hidden="1"/>
    </xf>
    <xf numFmtId="0" fontId="10" fillId="2" borderId="20" xfId="0"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0" fontId="10" fillId="3" borderId="21" xfId="0" applyFont="1" applyFill="1" applyBorder="1" applyAlignment="1" applyProtection="1">
      <alignment horizontal="center" vertical="center" shrinkToFit="1"/>
      <protection hidden="1"/>
    </xf>
    <xf numFmtId="0" fontId="10" fillId="4" borderId="20" xfId="0" applyFont="1" applyFill="1" applyBorder="1" applyAlignment="1" applyProtection="1">
      <alignment horizontal="center" vertical="center" shrinkToFit="1"/>
      <protection hidden="1"/>
    </xf>
    <xf numFmtId="0" fontId="10" fillId="4" borderId="21" xfId="0" applyFont="1" applyFill="1" applyBorder="1" applyAlignment="1" applyProtection="1">
      <alignment horizontal="center" vertical="center" shrinkToFit="1"/>
      <protection hidden="1"/>
    </xf>
    <xf numFmtId="0" fontId="10" fillId="5" borderId="20" xfId="0" applyFont="1" applyFill="1" applyBorder="1" applyAlignment="1" applyProtection="1">
      <alignment horizontal="center" vertical="center" shrinkToFit="1"/>
      <protection hidden="1"/>
    </xf>
    <xf numFmtId="0" fontId="10" fillId="5" borderId="21" xfId="0" applyFont="1" applyFill="1" applyBorder="1" applyAlignment="1" applyProtection="1">
      <alignment horizontal="center" vertical="center" shrinkToFit="1"/>
      <protection hidden="1"/>
    </xf>
    <xf numFmtId="0" fontId="10" fillId="6" borderId="20" xfId="0" applyFont="1" applyFill="1" applyBorder="1" applyAlignment="1" applyProtection="1">
      <alignment horizontal="center" vertical="center" shrinkToFit="1"/>
      <protection hidden="1"/>
    </xf>
    <xf numFmtId="0" fontId="10" fillId="6" borderId="21" xfId="0" applyFont="1" applyFill="1" applyBorder="1" applyAlignment="1" applyProtection="1">
      <alignment horizontal="center" vertical="center" shrinkToFit="1"/>
      <protection hidden="1"/>
    </xf>
    <xf numFmtId="181" fontId="13" fillId="7" borderId="22" xfId="0" applyNumberFormat="1" applyFont="1" applyFill="1" applyBorder="1" applyAlignment="1" applyProtection="1">
      <alignment horizontal="center" vertical="center"/>
      <protection locked="0"/>
    </xf>
    <xf numFmtId="181" fontId="13" fillId="7" borderId="23" xfId="0" applyNumberFormat="1" applyFont="1" applyFill="1" applyBorder="1" applyAlignment="1" applyProtection="1">
      <alignment horizontal="center" vertical="center"/>
      <protection locked="0"/>
    </xf>
    <xf numFmtId="181" fontId="13" fillId="7" borderId="24" xfId="0" applyNumberFormat="1" applyFont="1" applyFill="1" applyBorder="1" applyAlignment="1" applyProtection="1">
      <alignment horizontal="center" vertical="center"/>
      <protection locked="0"/>
    </xf>
    <xf numFmtId="0" fontId="13" fillId="7" borderId="22" xfId="0" applyNumberFormat="1" applyFont="1" applyFill="1" applyBorder="1" applyAlignment="1" applyProtection="1">
      <alignment horizontal="center" vertical="center"/>
      <protection locked="0"/>
    </xf>
    <xf numFmtId="0" fontId="13" fillId="7" borderId="23" xfId="0" applyNumberFormat="1" applyFont="1" applyFill="1" applyBorder="1" applyAlignment="1" applyProtection="1">
      <alignment horizontal="center" vertical="center"/>
      <protection locked="0"/>
    </xf>
    <xf numFmtId="0" fontId="13" fillId="7" borderId="25" xfId="0" applyNumberFormat="1" applyFont="1" applyFill="1" applyBorder="1" applyAlignment="1" applyProtection="1">
      <alignment horizontal="center" vertical="center"/>
      <protection locked="0"/>
    </xf>
    <xf numFmtId="0" fontId="13" fillId="7" borderId="26" xfId="0" applyNumberFormat="1" applyFont="1" applyFill="1" applyBorder="1" applyAlignment="1" applyProtection="1">
      <alignment horizontal="center" vertical="center"/>
      <protection locked="0"/>
    </xf>
    <xf numFmtId="49" fontId="0" fillId="3" borderId="12" xfId="0" applyNumberFormat="1" applyFill="1" applyBorder="1" applyAlignment="1">
      <alignment shrinkToFit="1"/>
    </xf>
    <xf numFmtId="49" fontId="0" fillId="0" borderId="0" xfId="0" applyNumberFormat="1" applyAlignment="1">
      <alignment shrinkToFit="1"/>
    </xf>
    <xf numFmtId="0" fontId="0" fillId="8" borderId="12" xfId="0" applyFill="1" applyBorder="1" applyAlignment="1">
      <alignment shrinkToFit="1"/>
    </xf>
    <xf numFmtId="49" fontId="0" fillId="5" borderId="27" xfId="0" applyNumberFormat="1" applyFill="1" applyBorder="1" applyAlignment="1">
      <alignment shrinkToFit="1"/>
    </xf>
    <xf numFmtId="0" fontId="0" fillId="5" borderId="12" xfId="0" applyFill="1" applyBorder="1" applyAlignment="1">
      <alignment shrinkToFit="1"/>
    </xf>
    <xf numFmtId="0" fontId="0" fillId="4" borderId="12" xfId="0" applyFill="1" applyBorder="1" applyAlignment="1">
      <alignment shrinkToFit="1"/>
    </xf>
    <xf numFmtId="49" fontId="0" fillId="5" borderId="12" xfId="0" applyNumberFormat="1" applyFill="1" applyBorder="1" applyAlignment="1">
      <alignment shrinkToFit="1"/>
    </xf>
    <xf numFmtId="49" fontId="0" fillId="4" borderId="12" xfId="0" applyNumberFormat="1" applyFill="1" applyBorder="1" applyAlignment="1">
      <alignment shrinkToFit="1"/>
    </xf>
    <xf numFmtId="0" fontId="0" fillId="0" borderId="0" xfId="0" applyAlignment="1">
      <alignment/>
    </xf>
    <xf numFmtId="0" fontId="0" fillId="9" borderId="12" xfId="0" applyFill="1" applyBorder="1" applyAlignment="1">
      <alignment shrinkToFit="1"/>
    </xf>
    <xf numFmtId="0" fontId="0" fillId="9" borderId="12" xfId="0" applyFill="1" applyBorder="1" applyAlignment="1">
      <alignment horizontal="center" shrinkToFit="1"/>
    </xf>
    <xf numFmtId="0" fontId="0" fillId="0" borderId="0" xfId="0" applyAlignment="1" applyProtection="1">
      <alignment shrinkToFit="1"/>
      <protection locked="0"/>
    </xf>
    <xf numFmtId="0" fontId="0" fillId="0" borderId="0" xfId="0" applyAlignment="1" applyProtection="1">
      <alignment horizontal="center" shrinkToFit="1"/>
      <protection locked="0"/>
    </xf>
    <xf numFmtId="0" fontId="0" fillId="0" borderId="0" xfId="0" applyBorder="1" applyAlignment="1" applyProtection="1">
      <alignment shrinkToFit="1"/>
      <protection locked="0"/>
    </xf>
    <xf numFmtId="49" fontId="0" fillId="0" borderId="0" xfId="0" applyNumberFormat="1" applyAlignment="1" applyProtection="1">
      <alignment horizontal="center" shrinkToFit="1"/>
      <protection locked="0"/>
    </xf>
    <xf numFmtId="0" fontId="0" fillId="0" borderId="0" xfId="0" applyAlignment="1" applyProtection="1">
      <alignment horizontal="center" vertical="center" shrinkToFit="1"/>
      <protection locked="0"/>
    </xf>
    <xf numFmtId="0" fontId="0" fillId="10" borderId="28" xfId="0" applyFill="1" applyBorder="1" applyAlignment="1" applyProtection="1">
      <alignment horizontal="center" shrinkToFit="1"/>
      <protection locked="0"/>
    </xf>
    <xf numFmtId="0" fontId="0" fillId="3" borderId="27" xfId="0" applyFill="1" applyBorder="1" applyAlignment="1" applyProtection="1">
      <alignment horizontal="center" vertical="center" shrinkToFit="1"/>
      <protection locked="0"/>
    </xf>
    <xf numFmtId="0" fontId="0" fillId="3" borderId="29" xfId="0" applyFill="1" applyBorder="1" applyAlignment="1" applyProtection="1">
      <alignment horizontal="center" vertical="center" shrinkToFit="1"/>
      <protection locked="0"/>
    </xf>
    <xf numFmtId="0" fontId="0" fillId="3" borderId="30"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28" xfId="0" applyFill="1" applyBorder="1" applyAlignment="1" applyProtection="1">
      <alignment horizontal="center" vertical="center" shrinkToFit="1"/>
      <protection locked="0"/>
    </xf>
    <xf numFmtId="0" fontId="14" fillId="0" borderId="31" xfId="0" applyFont="1" applyBorder="1" applyAlignment="1" applyProtection="1">
      <alignment horizontal="right" vertical="center"/>
      <protection/>
    </xf>
    <xf numFmtId="0" fontId="0" fillId="0" borderId="3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11" borderId="0" xfId="0" applyFill="1" applyBorder="1" applyAlignment="1" applyProtection="1">
      <alignment shrinkToFit="1"/>
      <protection locked="0"/>
    </xf>
    <xf numFmtId="0" fontId="0" fillId="0" borderId="0" xfId="0" applyFill="1" applyAlignment="1" applyProtection="1">
      <alignment shrinkToFit="1"/>
      <protection locked="0"/>
    </xf>
    <xf numFmtId="0" fontId="0" fillId="0" borderId="0" xfId="0" applyFill="1" applyBorder="1" applyAlignment="1" applyProtection="1">
      <alignment horizontal="center" vertical="center" shrinkToFit="1"/>
      <protection/>
    </xf>
    <xf numFmtId="0" fontId="0" fillId="0" borderId="0" xfId="0" applyNumberFormat="1" applyFill="1" applyBorder="1" applyAlignment="1" applyProtection="1">
      <alignment horizontal="left" vertical="center" shrinkToFit="1"/>
      <protection/>
    </xf>
    <xf numFmtId="0" fontId="0" fillId="0" borderId="0" xfId="0" applyNumberFormat="1" applyFill="1" applyBorder="1" applyAlignment="1" applyProtection="1">
      <alignment horizontal="center" vertical="center" shrinkToFit="1"/>
      <protection/>
    </xf>
    <xf numFmtId="0" fontId="20" fillId="0" borderId="0" xfId="0" applyFont="1" applyFill="1" applyBorder="1" applyAlignment="1" applyProtection="1">
      <alignment horizontal="center" vertical="center" wrapText="1" shrinkToFit="1"/>
      <protection locked="0"/>
    </xf>
    <xf numFmtId="181" fontId="0" fillId="0" borderId="0" xfId="0" applyNumberFormat="1" applyFill="1" applyBorder="1" applyAlignment="1" applyProtection="1">
      <alignment horizontal="center" vertical="center" shrinkToFit="1"/>
      <protection locked="0"/>
    </xf>
    <xf numFmtId="0" fontId="0" fillId="11" borderId="0" xfId="0" applyFill="1" applyBorder="1" applyAlignment="1" applyProtection="1">
      <alignment horizontal="center" vertical="center" shrinkToFit="1"/>
      <protection locked="0"/>
    </xf>
    <xf numFmtId="0" fontId="0" fillId="8" borderId="27" xfId="0" applyNumberFormat="1" applyFill="1" applyBorder="1" applyAlignment="1" applyProtection="1">
      <alignment shrinkToFit="1"/>
      <protection/>
    </xf>
    <xf numFmtId="0" fontId="0" fillId="8" borderId="29" xfId="0" applyNumberFormat="1" applyFill="1" applyBorder="1" applyAlignment="1" applyProtection="1">
      <alignment shrinkToFit="1"/>
      <protection/>
    </xf>
    <xf numFmtId="0" fontId="0" fillId="8" borderId="30" xfId="0" applyNumberFormat="1" applyFill="1" applyBorder="1" applyAlignment="1" applyProtection="1">
      <alignment shrinkToFit="1"/>
      <protection/>
    </xf>
    <xf numFmtId="0" fontId="0" fillId="8" borderId="15" xfId="0" applyNumberFormat="1" applyFill="1" applyBorder="1" applyAlignment="1" applyProtection="1">
      <alignment shrinkToFit="1"/>
      <protection/>
    </xf>
    <xf numFmtId="0" fontId="0" fillId="8" borderId="28" xfId="0" applyNumberFormat="1" applyFill="1" applyBorder="1" applyAlignment="1" applyProtection="1">
      <alignment shrinkToFit="1"/>
      <protection/>
    </xf>
    <xf numFmtId="0" fontId="0" fillId="0" borderId="0" xfId="0" applyFill="1" applyAlignment="1">
      <alignment horizontal="center" vertical="center" shrinkToFit="1"/>
    </xf>
    <xf numFmtId="0" fontId="0" fillId="12" borderId="27" xfId="0" applyFill="1" applyBorder="1" applyAlignment="1" applyProtection="1">
      <alignment horizontal="center" vertical="center" shrinkToFit="1"/>
      <protection locked="0"/>
    </xf>
    <xf numFmtId="0" fontId="0" fillId="10" borderId="27" xfId="0" applyFill="1" applyBorder="1" applyAlignment="1" applyProtection="1">
      <alignment horizontal="center" shrinkToFit="1"/>
      <protection locked="0"/>
    </xf>
    <xf numFmtId="0" fontId="20" fillId="10" borderId="1" xfId="0" applyFont="1" applyFill="1" applyBorder="1" applyAlignment="1" applyProtection="1">
      <alignment horizontal="center" vertical="center" wrapText="1" shrinkToFit="1"/>
      <protection locked="0"/>
    </xf>
    <xf numFmtId="0" fontId="20" fillId="10" borderId="3" xfId="0" applyFont="1" applyFill="1" applyBorder="1" applyAlignment="1" applyProtection="1">
      <alignment horizontal="center" vertical="center" wrapText="1" shrinkToFit="1"/>
      <protection locked="0"/>
    </xf>
    <xf numFmtId="0" fontId="0" fillId="11" borderId="0" xfId="0" applyFill="1" applyBorder="1" applyAlignment="1" applyProtection="1">
      <alignment horizontal="center" shrinkToFit="1"/>
      <protection locked="0"/>
    </xf>
    <xf numFmtId="0" fontId="23" fillId="0" borderId="0" xfId="0" applyFont="1" applyAlignment="1" applyProtection="1">
      <alignment horizontal="center" shrinkToFit="1"/>
      <protection locked="0"/>
    </xf>
    <xf numFmtId="0" fontId="23" fillId="0" borderId="0" xfId="0" applyFont="1" applyAlignment="1" applyProtection="1">
      <alignment shrinkToFit="1"/>
      <protection locked="0"/>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0" fontId="10" fillId="3" borderId="36" xfId="0" applyFont="1" applyFill="1" applyBorder="1" applyAlignment="1" applyProtection="1">
      <alignment horizontal="center" vertical="center" shrinkToFit="1"/>
      <protection hidden="1"/>
    </xf>
    <xf numFmtId="0" fontId="10" fillId="3" borderId="37" xfId="0" applyFont="1" applyFill="1" applyBorder="1" applyAlignment="1" applyProtection="1">
      <alignment horizontal="center" vertical="center" shrinkToFit="1"/>
      <protection hidden="1"/>
    </xf>
    <xf numFmtId="0" fontId="10" fillId="3" borderId="38" xfId="0" applyFont="1" applyFill="1" applyBorder="1" applyAlignment="1" applyProtection="1">
      <alignment horizontal="center" vertical="center" shrinkToFit="1"/>
      <protection hidden="1"/>
    </xf>
    <xf numFmtId="0" fontId="10" fillId="3" borderId="39" xfId="0" applyFont="1" applyFill="1" applyBorder="1" applyAlignment="1" applyProtection="1">
      <alignment horizontal="center" vertical="center" shrinkToFit="1"/>
      <protection hidden="1"/>
    </xf>
    <xf numFmtId="0" fontId="10" fillId="3" borderId="10" xfId="0" applyFont="1" applyFill="1" applyBorder="1" applyAlignment="1" applyProtection="1">
      <alignment horizontal="center" vertical="center" shrinkToFit="1"/>
      <protection hidden="1"/>
    </xf>
    <xf numFmtId="0" fontId="10" fillId="3" borderId="40" xfId="0" applyFont="1" applyFill="1" applyBorder="1" applyAlignment="1" applyProtection="1">
      <alignment horizontal="center" vertical="center" shrinkToFit="1"/>
      <protection hidden="1"/>
    </xf>
    <xf numFmtId="0" fontId="10" fillId="3" borderId="41" xfId="0" applyFont="1" applyFill="1" applyBorder="1" applyAlignment="1" applyProtection="1">
      <alignment horizontal="center" vertical="center" shrinkToFit="1"/>
      <protection hidden="1"/>
    </xf>
    <xf numFmtId="0" fontId="10" fillId="3" borderId="42" xfId="0" applyFont="1" applyFill="1" applyBorder="1" applyAlignment="1" applyProtection="1">
      <alignment horizontal="center" vertical="center" shrinkToFit="1"/>
      <protection hidden="1"/>
    </xf>
    <xf numFmtId="0" fontId="10" fillId="3" borderId="43" xfId="0" applyFont="1" applyFill="1" applyBorder="1" applyAlignment="1" applyProtection="1">
      <alignment horizontal="center" vertical="center" shrinkToFit="1"/>
      <protection hidden="1"/>
    </xf>
    <xf numFmtId="0" fontId="10" fillId="3" borderId="44" xfId="0" applyFont="1" applyFill="1" applyBorder="1" applyAlignment="1" applyProtection="1">
      <alignment horizontal="center" vertical="center" shrinkToFit="1"/>
      <protection hidden="1"/>
    </xf>
    <xf numFmtId="0" fontId="10" fillId="3" borderId="45" xfId="0" applyFont="1" applyFill="1" applyBorder="1" applyAlignment="1" applyProtection="1">
      <alignment horizontal="center" vertical="center" shrinkToFit="1"/>
      <protection hidden="1"/>
    </xf>
    <xf numFmtId="0" fontId="10" fillId="4" borderId="34" xfId="0" applyFont="1" applyFill="1" applyBorder="1" applyAlignment="1" applyProtection="1">
      <alignment horizontal="center" vertical="center" shrinkToFit="1"/>
      <protection hidden="1"/>
    </xf>
    <xf numFmtId="0" fontId="10" fillId="4" borderId="35" xfId="0" applyFont="1" applyFill="1" applyBorder="1" applyAlignment="1" applyProtection="1">
      <alignment horizontal="center" vertical="center" shrinkToFit="1"/>
      <protection hidden="1"/>
    </xf>
    <xf numFmtId="0" fontId="10" fillId="4" borderId="40" xfId="0" applyFont="1" applyFill="1" applyBorder="1" applyAlignment="1" applyProtection="1">
      <alignment horizontal="center" vertical="center" shrinkToFit="1"/>
      <protection hidden="1"/>
    </xf>
    <xf numFmtId="0" fontId="10" fillId="4" borderId="37" xfId="0" applyFont="1" applyFill="1" applyBorder="1" applyAlignment="1" applyProtection="1">
      <alignment horizontal="center" vertical="center" shrinkToFit="1"/>
      <protection hidden="1"/>
    </xf>
    <xf numFmtId="0" fontId="10" fillId="4" borderId="38" xfId="0" applyFont="1" applyFill="1" applyBorder="1" applyAlignment="1" applyProtection="1">
      <alignment horizontal="center" vertical="center" shrinkToFit="1"/>
      <protection hidden="1"/>
    </xf>
    <xf numFmtId="0" fontId="10" fillId="4" borderId="41" xfId="0" applyFont="1" applyFill="1" applyBorder="1" applyAlignment="1" applyProtection="1">
      <alignment horizontal="center" vertical="center" shrinkToFit="1"/>
      <protection hidden="1"/>
    </xf>
    <xf numFmtId="0" fontId="10" fillId="4" borderId="39" xfId="0" applyFont="1" applyFill="1" applyBorder="1" applyAlignment="1" applyProtection="1">
      <alignment horizontal="center" vertical="center" shrinkToFit="1"/>
      <protection hidden="1"/>
    </xf>
    <xf numFmtId="0" fontId="10" fillId="4" borderId="10" xfId="0" applyFont="1" applyFill="1" applyBorder="1" applyAlignment="1" applyProtection="1">
      <alignment horizontal="center" vertical="center" shrinkToFit="1"/>
      <protection hidden="1"/>
    </xf>
    <xf numFmtId="0" fontId="10" fillId="4" borderId="42" xfId="0" applyFont="1" applyFill="1" applyBorder="1" applyAlignment="1" applyProtection="1">
      <alignment horizontal="center" vertical="center" shrinkToFit="1"/>
      <protection hidden="1"/>
    </xf>
    <xf numFmtId="0" fontId="10" fillId="4" borderId="36" xfId="0" applyFont="1" applyFill="1" applyBorder="1" applyAlignment="1" applyProtection="1">
      <alignment horizontal="center" vertical="center" shrinkToFit="1"/>
      <protection hidden="1"/>
    </xf>
    <xf numFmtId="0" fontId="10" fillId="4" borderId="43" xfId="0" applyFont="1" applyFill="1" applyBorder="1" applyAlignment="1" applyProtection="1">
      <alignment horizontal="center" vertical="center" shrinkToFit="1"/>
      <protection hidden="1"/>
    </xf>
    <xf numFmtId="0" fontId="10" fillId="4" borderId="44" xfId="0" applyFont="1" applyFill="1" applyBorder="1" applyAlignment="1" applyProtection="1">
      <alignment horizontal="center" vertical="center" shrinkToFit="1"/>
      <protection hidden="1"/>
    </xf>
    <xf numFmtId="0" fontId="10" fillId="4" borderId="45" xfId="0" applyFont="1" applyFill="1" applyBorder="1" applyAlignment="1" applyProtection="1">
      <alignment horizontal="center" vertical="center" shrinkToFit="1"/>
      <protection hidden="1"/>
    </xf>
    <xf numFmtId="0" fontId="10" fillId="8" borderId="34" xfId="0" applyFont="1" applyFill="1" applyBorder="1" applyAlignment="1" applyProtection="1">
      <alignment horizontal="center" vertical="center" shrinkToFit="1"/>
      <protection hidden="1"/>
    </xf>
    <xf numFmtId="0" fontId="10" fillId="8" borderId="35" xfId="0" applyFont="1" applyFill="1" applyBorder="1" applyAlignment="1" applyProtection="1">
      <alignment horizontal="center" vertical="center" shrinkToFit="1"/>
      <protection hidden="1"/>
    </xf>
    <xf numFmtId="0" fontId="10" fillId="8" borderId="40" xfId="0" applyFont="1" applyFill="1" applyBorder="1" applyAlignment="1" applyProtection="1">
      <alignment horizontal="center" vertical="center" shrinkToFit="1"/>
      <protection hidden="1"/>
    </xf>
    <xf numFmtId="0" fontId="10" fillId="8" borderId="37" xfId="0" applyFont="1" applyFill="1" applyBorder="1" applyAlignment="1" applyProtection="1">
      <alignment horizontal="center" vertical="center" shrinkToFit="1"/>
      <protection hidden="1"/>
    </xf>
    <xf numFmtId="0" fontId="10" fillId="8" borderId="38" xfId="0" applyFont="1" applyFill="1" applyBorder="1" applyAlignment="1" applyProtection="1">
      <alignment horizontal="center" vertical="center" shrinkToFit="1"/>
      <protection hidden="1"/>
    </xf>
    <xf numFmtId="0" fontId="10" fillId="8" borderId="41" xfId="0" applyFont="1" applyFill="1" applyBorder="1" applyAlignment="1" applyProtection="1">
      <alignment horizontal="center" vertical="center" shrinkToFit="1"/>
      <protection hidden="1"/>
    </xf>
    <xf numFmtId="0" fontId="10" fillId="8" borderId="39" xfId="0" applyFont="1" applyFill="1" applyBorder="1" applyAlignment="1" applyProtection="1">
      <alignment horizontal="center" vertical="center" shrinkToFit="1"/>
      <protection hidden="1"/>
    </xf>
    <xf numFmtId="0" fontId="10" fillId="8" borderId="10" xfId="0" applyFont="1" applyFill="1" applyBorder="1" applyAlignment="1" applyProtection="1">
      <alignment horizontal="center" vertical="center" shrinkToFit="1"/>
      <protection hidden="1"/>
    </xf>
    <xf numFmtId="0" fontId="10" fillId="8" borderId="42" xfId="0" applyFont="1" applyFill="1" applyBorder="1" applyAlignment="1" applyProtection="1">
      <alignment horizontal="center" vertical="center" shrinkToFit="1"/>
      <protection hidden="1"/>
    </xf>
    <xf numFmtId="0" fontId="10" fillId="8" borderId="36" xfId="0" applyFont="1" applyFill="1" applyBorder="1" applyAlignment="1" applyProtection="1">
      <alignment horizontal="center" vertical="center" shrinkToFit="1"/>
      <protection hidden="1"/>
    </xf>
    <xf numFmtId="0" fontId="10" fillId="8" borderId="20" xfId="0" applyFont="1" applyFill="1" applyBorder="1" applyAlignment="1" applyProtection="1">
      <alignment horizontal="center" vertical="center" shrinkToFit="1"/>
      <protection hidden="1"/>
    </xf>
    <xf numFmtId="0" fontId="10" fillId="8" borderId="43" xfId="0" applyFont="1" applyFill="1" applyBorder="1" applyAlignment="1" applyProtection="1">
      <alignment horizontal="center" vertical="center" shrinkToFit="1"/>
      <protection hidden="1"/>
    </xf>
    <xf numFmtId="0" fontId="10" fillId="8" borderId="44" xfId="0" applyFont="1" applyFill="1" applyBorder="1" applyAlignment="1" applyProtection="1">
      <alignment horizontal="center" vertical="center" shrinkToFit="1"/>
      <protection hidden="1"/>
    </xf>
    <xf numFmtId="0" fontId="10" fillId="8" borderId="21" xfId="0" applyFont="1" applyFill="1" applyBorder="1" applyAlignment="1" applyProtection="1">
      <alignment horizontal="center" vertical="center" shrinkToFit="1"/>
      <protection hidden="1"/>
    </xf>
    <xf numFmtId="0" fontId="10" fillId="8" borderId="45" xfId="0" applyFont="1" applyFill="1" applyBorder="1" applyAlignment="1" applyProtection="1">
      <alignment horizontal="center" vertical="center" shrinkToFit="1"/>
      <protection hidden="1"/>
    </xf>
    <xf numFmtId="0" fontId="10" fillId="5" borderId="34" xfId="0" applyFont="1" applyFill="1" applyBorder="1" applyAlignment="1" applyProtection="1">
      <alignment horizontal="center" vertical="center" shrinkToFit="1"/>
      <protection hidden="1"/>
    </xf>
    <xf numFmtId="0" fontId="10" fillId="5" borderId="35" xfId="0" applyFont="1" applyFill="1" applyBorder="1" applyAlignment="1" applyProtection="1">
      <alignment horizontal="center" vertical="center" shrinkToFit="1"/>
      <protection hidden="1"/>
    </xf>
    <xf numFmtId="0" fontId="10" fillId="5" borderId="40" xfId="0" applyFont="1" applyFill="1" applyBorder="1" applyAlignment="1" applyProtection="1">
      <alignment horizontal="center" vertical="center" shrinkToFit="1"/>
      <protection hidden="1"/>
    </xf>
    <xf numFmtId="0" fontId="10" fillId="5" borderId="37" xfId="0" applyFont="1" applyFill="1" applyBorder="1" applyAlignment="1" applyProtection="1">
      <alignment horizontal="center" vertical="center" shrinkToFit="1"/>
      <protection hidden="1"/>
    </xf>
    <xf numFmtId="0" fontId="10" fillId="5" borderId="38" xfId="0" applyFont="1" applyFill="1" applyBorder="1" applyAlignment="1" applyProtection="1">
      <alignment horizontal="center" vertical="center" shrinkToFit="1"/>
      <protection hidden="1"/>
    </xf>
    <xf numFmtId="0" fontId="10" fillId="5" borderId="41" xfId="0" applyFont="1" applyFill="1" applyBorder="1" applyAlignment="1" applyProtection="1">
      <alignment horizontal="center" vertical="center" shrinkToFit="1"/>
      <protection hidden="1"/>
    </xf>
    <xf numFmtId="0" fontId="10" fillId="5" borderId="39" xfId="0" applyFont="1" applyFill="1" applyBorder="1" applyAlignment="1" applyProtection="1">
      <alignment horizontal="center" vertical="center" shrinkToFit="1"/>
      <protection hidden="1"/>
    </xf>
    <xf numFmtId="0" fontId="10" fillId="5" borderId="10" xfId="0" applyFont="1" applyFill="1" applyBorder="1" applyAlignment="1" applyProtection="1">
      <alignment horizontal="center" vertical="center" shrinkToFit="1"/>
      <protection hidden="1"/>
    </xf>
    <xf numFmtId="0" fontId="10" fillId="5" borderId="42" xfId="0" applyFont="1" applyFill="1" applyBorder="1" applyAlignment="1" applyProtection="1">
      <alignment horizontal="center" vertical="center" shrinkToFit="1"/>
      <protection hidden="1"/>
    </xf>
    <xf numFmtId="0" fontId="10" fillId="5" borderId="36" xfId="0" applyFont="1" applyFill="1" applyBorder="1" applyAlignment="1" applyProtection="1">
      <alignment horizontal="center" vertical="center" shrinkToFit="1"/>
      <protection hidden="1"/>
    </xf>
    <xf numFmtId="0" fontId="10" fillId="5" borderId="43" xfId="0" applyFont="1" applyFill="1" applyBorder="1" applyAlignment="1" applyProtection="1">
      <alignment horizontal="center" vertical="center" shrinkToFit="1"/>
      <protection hidden="1"/>
    </xf>
    <xf numFmtId="0" fontId="10" fillId="5" borderId="44" xfId="0" applyFont="1" applyFill="1" applyBorder="1" applyAlignment="1" applyProtection="1">
      <alignment horizontal="center" vertical="center" shrinkToFit="1"/>
      <protection hidden="1"/>
    </xf>
    <xf numFmtId="0" fontId="10" fillId="5" borderId="45" xfId="0" applyFont="1" applyFill="1" applyBorder="1" applyAlignment="1" applyProtection="1">
      <alignment horizontal="center" vertical="center" shrinkToFit="1"/>
      <protection hidden="1"/>
    </xf>
    <xf numFmtId="0" fontId="10" fillId="6" borderId="34" xfId="0" applyFont="1" applyFill="1" applyBorder="1" applyAlignment="1" applyProtection="1">
      <alignment horizontal="center" vertical="center" shrinkToFit="1"/>
      <protection hidden="1"/>
    </xf>
    <xf numFmtId="0" fontId="10" fillId="6" borderId="35" xfId="0" applyFont="1" applyFill="1" applyBorder="1" applyAlignment="1" applyProtection="1">
      <alignment horizontal="center" vertical="center" shrinkToFit="1"/>
      <protection hidden="1"/>
    </xf>
    <xf numFmtId="0" fontId="10" fillId="6" borderId="40" xfId="0" applyFont="1" applyFill="1" applyBorder="1" applyAlignment="1" applyProtection="1">
      <alignment horizontal="center" vertical="center" shrinkToFit="1"/>
      <protection hidden="1"/>
    </xf>
    <xf numFmtId="0" fontId="10" fillId="6" borderId="37" xfId="0" applyFont="1" applyFill="1" applyBorder="1" applyAlignment="1" applyProtection="1">
      <alignment horizontal="center" vertical="center" shrinkToFit="1"/>
      <protection hidden="1"/>
    </xf>
    <xf numFmtId="0" fontId="10" fillId="6" borderId="38" xfId="0" applyFont="1" applyFill="1" applyBorder="1" applyAlignment="1" applyProtection="1">
      <alignment horizontal="center" vertical="center" shrinkToFit="1"/>
      <protection hidden="1"/>
    </xf>
    <xf numFmtId="0" fontId="10" fillId="6" borderId="41" xfId="0" applyFont="1" applyFill="1" applyBorder="1" applyAlignment="1" applyProtection="1">
      <alignment horizontal="center" vertical="center" shrinkToFit="1"/>
      <protection hidden="1"/>
    </xf>
    <xf numFmtId="0" fontId="10" fillId="6" borderId="39" xfId="0" applyFont="1" applyFill="1" applyBorder="1" applyAlignment="1" applyProtection="1">
      <alignment horizontal="center" vertical="center" shrinkToFit="1"/>
      <protection hidden="1"/>
    </xf>
    <xf numFmtId="0" fontId="10" fillId="6" borderId="10" xfId="0" applyFont="1" applyFill="1" applyBorder="1" applyAlignment="1" applyProtection="1">
      <alignment horizontal="center" vertical="center" shrinkToFit="1"/>
      <protection hidden="1"/>
    </xf>
    <xf numFmtId="0" fontId="10" fillId="6" borderId="42" xfId="0" applyFont="1" applyFill="1" applyBorder="1" applyAlignment="1" applyProtection="1">
      <alignment horizontal="center" vertical="center" shrinkToFit="1"/>
      <protection hidden="1"/>
    </xf>
    <xf numFmtId="0" fontId="10" fillId="6" borderId="36" xfId="0" applyFont="1" applyFill="1" applyBorder="1" applyAlignment="1" applyProtection="1">
      <alignment horizontal="center" vertical="center" shrinkToFit="1"/>
      <protection hidden="1"/>
    </xf>
    <xf numFmtId="0" fontId="10" fillId="6" borderId="43" xfId="0" applyFont="1" applyFill="1" applyBorder="1" applyAlignment="1" applyProtection="1">
      <alignment horizontal="center" vertical="center" shrinkToFit="1"/>
      <protection hidden="1"/>
    </xf>
    <xf numFmtId="0" fontId="10" fillId="6" borderId="44" xfId="0" applyFont="1" applyFill="1" applyBorder="1" applyAlignment="1" applyProtection="1">
      <alignment horizontal="center" vertical="center" shrinkToFit="1"/>
      <protection hidden="1"/>
    </xf>
    <xf numFmtId="0" fontId="10" fillId="6" borderId="45" xfId="0" applyFont="1" applyFill="1" applyBorder="1" applyAlignment="1" applyProtection="1">
      <alignment horizontal="center" vertical="center" shrinkToFit="1"/>
      <protection hidden="1"/>
    </xf>
    <xf numFmtId="0" fontId="0" fillId="11" borderId="46" xfId="0" applyFill="1" applyBorder="1" applyAlignment="1" applyProtection="1">
      <alignment shrinkToFit="1"/>
      <protection locked="0"/>
    </xf>
    <xf numFmtId="49" fontId="0" fillId="11" borderId="47" xfId="0" applyNumberFormat="1" applyFill="1" applyBorder="1" applyAlignment="1" applyProtection="1">
      <alignment horizontal="center" shrinkToFit="1"/>
      <protection locked="0"/>
    </xf>
    <xf numFmtId="0" fontId="0" fillId="11" borderId="47" xfId="0" applyFill="1" applyBorder="1" applyAlignment="1" applyProtection="1">
      <alignment shrinkToFit="1"/>
      <protection locked="0"/>
    </xf>
    <xf numFmtId="0" fontId="0" fillId="11" borderId="47" xfId="0" applyFill="1" applyBorder="1" applyAlignment="1" applyProtection="1">
      <alignment horizontal="center" vertical="center" shrinkToFit="1"/>
      <protection locked="0"/>
    </xf>
    <xf numFmtId="0" fontId="0" fillId="11" borderId="48" xfId="0" applyFill="1" applyBorder="1" applyAlignment="1" applyProtection="1">
      <alignment shrinkToFit="1"/>
      <protection locked="0"/>
    </xf>
    <xf numFmtId="0" fontId="0" fillId="11" borderId="49" xfId="0" applyFill="1" applyBorder="1" applyAlignment="1" applyProtection="1">
      <alignment shrinkToFit="1"/>
      <protection locked="0"/>
    </xf>
    <xf numFmtId="0" fontId="0" fillId="11" borderId="49" xfId="0" applyFill="1" applyBorder="1" applyAlignment="1" applyProtection="1">
      <alignment horizontal="center" shrinkToFit="1"/>
      <protection locked="0"/>
    </xf>
    <xf numFmtId="0" fontId="0" fillId="11" borderId="50" xfId="0" applyFill="1" applyBorder="1" applyAlignment="1" applyProtection="1">
      <alignment horizontal="center" shrinkToFit="1"/>
      <protection locked="0"/>
    </xf>
    <xf numFmtId="49" fontId="0" fillId="2" borderId="51" xfId="0" applyNumberFormat="1"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53" xfId="0" applyFill="1" applyBorder="1" applyAlignment="1">
      <alignment horizontal="center" vertical="center" shrinkToFit="1"/>
    </xf>
    <xf numFmtId="0" fontId="0" fillId="2" borderId="54" xfId="0" applyFill="1" applyBorder="1" applyAlignment="1">
      <alignment horizontal="center"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58"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49" fontId="0" fillId="2" borderId="65" xfId="0" applyNumberFormat="1" applyFill="1" applyBorder="1" applyAlignment="1">
      <alignment horizontal="center" vertical="center" shrinkToFit="1"/>
    </xf>
    <xf numFmtId="0" fontId="0" fillId="2" borderId="66" xfId="0" applyFill="1" applyBorder="1" applyAlignment="1">
      <alignment horizontal="center" vertical="center" shrinkToFit="1"/>
    </xf>
    <xf numFmtId="0" fontId="0" fillId="2" borderId="67" xfId="0" applyFill="1" applyBorder="1" applyAlignment="1">
      <alignment horizontal="center" vertical="center" shrinkToFit="1"/>
    </xf>
    <xf numFmtId="0" fontId="0" fillId="2" borderId="68" xfId="0" applyFill="1" applyBorder="1" applyAlignment="1">
      <alignment horizontal="center" vertical="center" shrinkToFit="1"/>
    </xf>
    <xf numFmtId="0" fontId="0" fillId="2" borderId="69" xfId="0" applyFill="1" applyBorder="1" applyAlignment="1">
      <alignment horizontal="center" vertical="center" shrinkToFit="1"/>
    </xf>
    <xf numFmtId="0" fontId="0" fillId="2" borderId="70" xfId="0" applyFill="1" applyBorder="1" applyAlignment="1">
      <alignment horizontal="center" vertical="center" shrinkToFit="1"/>
    </xf>
    <xf numFmtId="0" fontId="0" fillId="2" borderId="71" xfId="0" applyFill="1" applyBorder="1" applyAlignment="1">
      <alignment horizontal="center" vertical="center" shrinkToFit="1"/>
    </xf>
    <xf numFmtId="0" fontId="0" fillId="2" borderId="72"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horizontal="center"/>
    </xf>
    <xf numFmtId="0" fontId="23" fillId="13" borderId="73" xfId="0" applyFont="1" applyFill="1" applyBorder="1" applyAlignment="1">
      <alignment horizontal="center" vertical="center" textRotation="255"/>
    </xf>
    <xf numFmtId="0" fontId="23" fillId="13" borderId="73" xfId="0" applyFont="1" applyFill="1" applyBorder="1" applyAlignment="1">
      <alignment/>
    </xf>
    <xf numFmtId="0" fontId="0" fillId="2" borderId="63" xfId="0" applyFill="1" applyBorder="1" applyAlignment="1">
      <alignment horizontal="center" vertical="center" shrinkToFit="1"/>
    </xf>
    <xf numFmtId="0" fontId="0" fillId="2" borderId="74" xfId="0" applyFill="1" applyBorder="1" applyAlignment="1">
      <alignment horizontal="center" vertical="center" shrinkToFit="1"/>
    </xf>
    <xf numFmtId="0" fontId="0" fillId="2" borderId="75" xfId="0" applyFill="1" applyBorder="1" applyAlignment="1">
      <alignment horizontal="center" vertical="center" shrinkToFit="1"/>
    </xf>
    <xf numFmtId="0" fontId="0" fillId="2" borderId="76" xfId="0" applyFill="1" applyBorder="1" applyAlignment="1">
      <alignment horizontal="center" vertical="center" shrinkToFit="1"/>
    </xf>
    <xf numFmtId="0" fontId="0" fillId="2" borderId="77"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78" xfId="0" applyFill="1" applyBorder="1" applyAlignment="1">
      <alignment horizontal="center" vertical="center" shrinkToFit="1"/>
    </xf>
    <xf numFmtId="0" fontId="0" fillId="2" borderId="79" xfId="0" applyFill="1" applyBorder="1" applyAlignment="1">
      <alignment horizontal="center" vertical="center" shrinkToFit="1"/>
    </xf>
    <xf numFmtId="0" fontId="0" fillId="14" borderId="80" xfId="0" applyFill="1" applyBorder="1" applyAlignment="1">
      <alignment horizontal="center" vertical="center" shrinkToFit="1"/>
    </xf>
    <xf numFmtId="0" fontId="0" fillId="14" borderId="81" xfId="0" applyFill="1" applyBorder="1" applyAlignment="1">
      <alignment horizontal="center" vertical="center" shrinkToFit="1"/>
    </xf>
    <xf numFmtId="0" fontId="0" fillId="2" borderId="82" xfId="0" applyNumberFormat="1" applyFill="1" applyBorder="1" applyAlignment="1">
      <alignment horizontal="center" vertical="center" shrinkToFit="1"/>
    </xf>
    <xf numFmtId="0" fontId="0" fillId="2" borderId="83" xfId="0" applyNumberFormat="1" applyFill="1" applyBorder="1" applyAlignment="1">
      <alignment horizontal="center" vertical="center" shrinkToFit="1"/>
    </xf>
    <xf numFmtId="0" fontId="0" fillId="14" borderId="84" xfId="0"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11" borderId="66" xfId="0" applyFill="1" applyBorder="1" applyAlignment="1">
      <alignment horizontal="center" vertical="center" shrinkToFit="1"/>
    </xf>
    <xf numFmtId="0" fontId="0" fillId="11" borderId="67" xfId="0" applyFill="1" applyBorder="1" applyAlignment="1">
      <alignment horizontal="center" vertical="center" shrinkToFit="1"/>
    </xf>
    <xf numFmtId="0" fontId="0" fillId="11" borderId="68" xfId="0" applyFill="1" applyBorder="1" applyAlignment="1">
      <alignment horizontal="center" vertical="center" shrinkToFit="1"/>
    </xf>
    <xf numFmtId="0" fontId="0" fillId="2" borderId="85"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54" xfId="0" applyFill="1" applyBorder="1" applyAlignment="1">
      <alignment horizontal="center" vertical="center" shrinkToFit="1"/>
    </xf>
    <xf numFmtId="0" fontId="12" fillId="14" borderId="86" xfId="0" applyFont="1" applyFill="1" applyBorder="1" applyAlignment="1" applyProtection="1">
      <alignment horizontal="center" vertical="center" shrinkToFit="1"/>
      <protection/>
    </xf>
    <xf numFmtId="0" fontId="12" fillId="14" borderId="87" xfId="0" applyFont="1" applyFill="1" applyBorder="1" applyAlignment="1">
      <alignment/>
    </xf>
    <xf numFmtId="0" fontId="12" fillId="14" borderId="88" xfId="0" applyFont="1" applyFill="1" applyBorder="1" applyAlignment="1">
      <alignment/>
    </xf>
    <xf numFmtId="0" fontId="0" fillId="0" borderId="89" xfId="0" applyBorder="1" applyAlignment="1" applyProtection="1">
      <alignment horizontal="center" vertical="center" shrinkToFit="1"/>
      <protection/>
    </xf>
    <xf numFmtId="0" fontId="0" fillId="0" borderId="90" xfId="0" applyBorder="1" applyAlignment="1" applyProtection="1">
      <alignment horizontal="center" vertical="center" shrinkToFit="1"/>
      <protection/>
    </xf>
    <xf numFmtId="0" fontId="0" fillId="0" borderId="91"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92" xfId="0" applyBorder="1" applyAlignment="1" applyProtection="1">
      <alignment horizontal="center" vertical="center" shrinkToFit="1"/>
      <protection/>
    </xf>
    <xf numFmtId="0" fontId="0" fillId="0" borderId="93" xfId="0" applyBorder="1" applyAlignment="1" applyProtection="1">
      <alignment horizontal="center"/>
      <protection/>
    </xf>
    <xf numFmtId="0" fontId="0" fillId="0" borderId="94"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3" borderId="95" xfId="0" applyFill="1" applyBorder="1" applyAlignment="1" applyProtection="1">
      <alignment horizontal="center" vertical="center" shrinkToFit="1"/>
      <protection locked="0"/>
    </xf>
    <xf numFmtId="0" fontId="0" fillId="3" borderId="96" xfId="0" applyFill="1" applyBorder="1" applyAlignment="1" applyProtection="1">
      <alignment horizontal="center" vertical="center" shrinkToFit="1"/>
      <protection locked="0"/>
    </xf>
    <xf numFmtId="181" fontId="0" fillId="3" borderId="95" xfId="0" applyNumberFormat="1" applyFill="1" applyBorder="1" applyAlignment="1" applyProtection="1">
      <alignment horizontal="center" vertical="center" shrinkToFit="1"/>
      <protection locked="0"/>
    </xf>
    <xf numFmtId="181" fontId="0" fillId="3" borderId="96" xfId="0" applyNumberFormat="1" applyFill="1" applyBorder="1" applyAlignment="1" applyProtection="1">
      <alignment horizontal="center" vertical="center" shrinkToFit="1"/>
      <protection locked="0"/>
    </xf>
    <xf numFmtId="0" fontId="0" fillId="3" borderId="97" xfId="0" applyFill="1" applyBorder="1" applyAlignment="1" applyProtection="1">
      <alignment horizontal="center" vertical="center" shrinkToFit="1"/>
      <protection locked="0"/>
    </xf>
    <xf numFmtId="0" fontId="0" fillId="3" borderId="20" xfId="0" applyFill="1" applyBorder="1" applyAlignment="1" applyProtection="1">
      <alignment horizontal="center" vertical="center" shrinkToFit="1"/>
      <protection locked="0"/>
    </xf>
    <xf numFmtId="181" fontId="0" fillId="3" borderId="97" xfId="0" applyNumberFormat="1" applyFill="1" applyBorder="1" applyAlignment="1" applyProtection="1">
      <alignment horizontal="center" vertical="center" shrinkToFit="1"/>
      <protection locked="0"/>
    </xf>
    <xf numFmtId="181" fontId="0" fillId="3" borderId="20" xfId="0" applyNumberFormat="1" applyFill="1" applyBorder="1" applyAlignment="1" applyProtection="1">
      <alignment horizontal="center" vertical="center" shrinkToFit="1"/>
      <protection locked="0"/>
    </xf>
    <xf numFmtId="0" fontId="0" fillId="3" borderId="98"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181" fontId="0" fillId="3" borderId="98" xfId="0" applyNumberFormat="1" applyFill="1" applyBorder="1" applyAlignment="1" applyProtection="1">
      <alignment horizontal="center" vertical="center" shrinkToFit="1"/>
      <protection locked="0"/>
    </xf>
    <xf numFmtId="181" fontId="0" fillId="3" borderId="10" xfId="0" applyNumberFormat="1" applyFill="1" applyBorder="1" applyAlignment="1" applyProtection="1">
      <alignment horizontal="center" vertical="center" shrinkToFit="1"/>
      <protection locked="0"/>
    </xf>
    <xf numFmtId="0" fontId="20" fillId="10" borderId="12" xfId="0" applyFont="1" applyFill="1" applyBorder="1" applyAlignment="1" applyProtection="1">
      <alignment horizontal="center" vertical="center" wrapText="1" shrinkToFit="1"/>
      <protection locked="0"/>
    </xf>
    <xf numFmtId="49" fontId="0" fillId="0" borderId="92" xfId="0" applyNumberFormat="1" applyBorder="1" applyAlignment="1" applyProtection="1">
      <alignment horizontal="center" vertical="center" shrinkToFit="1"/>
      <protection/>
    </xf>
    <xf numFmtId="0" fontId="0" fillId="0" borderId="31" xfId="0" applyNumberFormat="1" applyBorder="1" applyAlignment="1" applyProtection="1">
      <alignment horizontal="center" vertical="center" shrinkToFit="1"/>
      <protection/>
    </xf>
    <xf numFmtId="0" fontId="0" fillId="0" borderId="93" xfId="0" applyNumberFormat="1" applyBorder="1" applyAlignment="1" applyProtection="1">
      <alignment horizontal="center" vertical="center" shrinkToFit="1"/>
      <protection/>
    </xf>
    <xf numFmtId="0" fontId="0" fillId="0" borderId="19" xfId="0" applyNumberFormat="1" applyFont="1" applyBorder="1" applyAlignment="1" applyProtection="1">
      <alignment horizontal="center" vertical="center" shrinkToFit="1"/>
      <protection/>
    </xf>
    <xf numFmtId="0" fontId="0" fillId="0" borderId="17" xfId="0" applyNumberFormat="1" applyFont="1" applyBorder="1" applyAlignment="1" applyProtection="1">
      <alignment horizontal="center" vertical="center" shrinkToFit="1"/>
      <protection/>
    </xf>
    <xf numFmtId="49" fontId="0" fillId="0" borderId="17" xfId="0" applyNumberFormat="1" applyBorder="1" applyAlignment="1" applyProtection="1">
      <alignment horizontal="left" vertical="center" shrinkToFit="1"/>
      <protection/>
    </xf>
    <xf numFmtId="0" fontId="0" fillId="0" borderId="17" xfId="0" applyNumberFormat="1" applyBorder="1" applyAlignment="1" applyProtection="1">
      <alignment horizontal="left" vertical="center" shrinkToFit="1"/>
      <protection/>
    </xf>
    <xf numFmtId="0" fontId="0" fillId="0" borderId="99" xfId="0" applyNumberFormat="1" applyBorder="1" applyAlignment="1" applyProtection="1">
      <alignment horizontal="left" vertical="center" shrinkToFit="1"/>
      <protection/>
    </xf>
    <xf numFmtId="0" fontId="0" fillId="0" borderId="17" xfId="0" applyBorder="1" applyAlignment="1" applyProtection="1">
      <alignment horizontal="center" vertical="center" shrinkToFit="1"/>
      <protection/>
    </xf>
    <xf numFmtId="0" fontId="0" fillId="0" borderId="99" xfId="0" applyBorder="1" applyAlignment="1" applyProtection="1">
      <alignment horizontal="center" vertical="center" shrinkToFit="1"/>
      <protection/>
    </xf>
    <xf numFmtId="49" fontId="0" fillId="0" borderId="100" xfId="0" applyNumberFormat="1" applyBorder="1" applyAlignment="1" applyProtection="1">
      <alignment horizontal="center" vertical="center" shrinkToFit="1"/>
      <protection/>
    </xf>
    <xf numFmtId="0" fontId="0" fillId="0" borderId="101" xfId="0" applyBorder="1" applyAlignment="1" applyProtection="1">
      <alignment horizontal="center" vertical="center" shrinkToFit="1"/>
      <protection/>
    </xf>
    <xf numFmtId="0" fontId="0" fillId="0" borderId="102" xfId="0" applyNumberFormat="1" applyBorder="1" applyAlignment="1" applyProtection="1">
      <alignment horizontal="center" vertical="center" shrinkToFit="1"/>
      <protection/>
    </xf>
    <xf numFmtId="0" fontId="0" fillId="0" borderId="103" xfId="0" applyNumberFormat="1" applyBorder="1" applyAlignment="1" applyProtection="1">
      <alignment horizontal="center" vertical="center" shrinkToFit="1"/>
      <protection/>
    </xf>
    <xf numFmtId="0" fontId="0" fillId="12" borderId="15" xfId="0" applyFill="1" applyBorder="1" applyAlignment="1" applyProtection="1">
      <alignment horizontal="center" vertical="center" shrinkToFit="1"/>
      <protection locked="0"/>
    </xf>
    <xf numFmtId="0" fontId="0" fillId="0" borderId="104" xfId="0" applyBorder="1" applyAlignment="1">
      <alignment/>
    </xf>
    <xf numFmtId="0" fontId="19" fillId="10" borderId="15"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04" xfId="0" applyFill="1" applyBorder="1" applyAlignment="1" applyProtection="1">
      <alignment horizontal="center" vertical="center" shrinkToFit="1"/>
      <protection locked="0"/>
    </xf>
    <xf numFmtId="0" fontId="0" fillId="2" borderId="105" xfId="0" applyFill="1" applyBorder="1" applyAlignment="1" applyProtection="1">
      <alignment horizontal="center" vertical="center" shrinkToFit="1"/>
      <protection locked="0"/>
    </xf>
    <xf numFmtId="0" fontId="3" fillId="2" borderId="106" xfId="0" applyFont="1" applyFill="1" applyBorder="1" applyAlignment="1" applyProtection="1">
      <alignment horizontal="center" vertical="center"/>
      <protection hidden="1"/>
    </xf>
    <xf numFmtId="0" fontId="3" fillId="2" borderId="107" xfId="0" applyFont="1" applyFill="1" applyBorder="1" applyAlignment="1" applyProtection="1">
      <alignment horizontal="center" vertical="center"/>
      <protection hidden="1"/>
    </xf>
    <xf numFmtId="0" fontId="3" fillId="2" borderId="108" xfId="0" applyFont="1" applyFill="1" applyBorder="1" applyAlignment="1" applyProtection="1">
      <alignment horizontal="center" vertical="center"/>
      <protection hidden="1"/>
    </xf>
    <xf numFmtId="0" fontId="4" fillId="2" borderId="93"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12" fillId="0" borderId="0" xfId="0" applyFont="1" applyFill="1" applyBorder="1" applyAlignment="1">
      <alignment horizontal="center" vertical="center" shrinkToFit="1"/>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3" fillId="2" borderId="97" xfId="0" applyFont="1" applyFill="1" applyBorder="1" applyAlignment="1">
      <alignment horizontal="center" vertical="center" shrinkToFit="1"/>
    </xf>
    <xf numFmtId="0" fontId="3" fillId="2" borderId="111" xfId="0" applyFont="1" applyFill="1" applyBorder="1" applyAlignment="1">
      <alignment horizontal="center" vertical="center" shrinkToFit="1"/>
    </xf>
    <xf numFmtId="0" fontId="3" fillId="2" borderId="106" xfId="0" applyNumberFormat="1" applyFont="1" applyFill="1" applyBorder="1" applyAlignment="1" applyProtection="1">
      <alignment horizontal="center" vertical="center"/>
      <protection hidden="1"/>
    </xf>
    <xf numFmtId="0" fontId="3" fillId="2" borderId="107" xfId="0" applyNumberFormat="1" applyFont="1" applyFill="1" applyBorder="1" applyAlignment="1" applyProtection="1">
      <alignment horizontal="center" vertical="center"/>
      <protection hidden="1"/>
    </xf>
    <xf numFmtId="0" fontId="13" fillId="7" borderId="112" xfId="0" applyFont="1" applyFill="1" applyBorder="1" applyAlignment="1">
      <alignment horizontal="left" vertical="center" wrapText="1"/>
    </xf>
    <xf numFmtId="0" fontId="13" fillId="7" borderId="22" xfId="0" applyFont="1" applyFill="1" applyBorder="1" applyAlignment="1">
      <alignment horizontal="left" vertical="center" wrapText="1"/>
    </xf>
    <xf numFmtId="0" fontId="13" fillId="7" borderId="113" xfId="0" applyFont="1" applyFill="1" applyBorder="1" applyAlignment="1">
      <alignment horizontal="left" vertical="center" wrapText="1"/>
    </xf>
    <xf numFmtId="0" fontId="12" fillId="0" borderId="0" xfId="0" applyFont="1" applyFill="1" applyBorder="1" applyAlignment="1">
      <alignment horizontal="center" vertical="center"/>
    </xf>
    <xf numFmtId="0" fontId="0" fillId="2" borderId="90"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14" xfId="0" applyFill="1" applyBorder="1" applyAlignment="1">
      <alignment horizontal="center" vertical="center"/>
    </xf>
    <xf numFmtId="0" fontId="0" fillId="2" borderId="115" xfId="0" applyFill="1" applyBorder="1" applyAlignment="1">
      <alignment horizontal="center" vertical="center"/>
    </xf>
    <xf numFmtId="0" fontId="3" fillId="2" borderId="98" xfId="0" applyFont="1" applyFill="1" applyBorder="1" applyAlignment="1">
      <alignment horizontal="center" vertical="center" shrinkToFit="1"/>
    </xf>
    <xf numFmtId="0" fontId="3" fillId="2" borderId="116" xfId="0" applyFont="1" applyFill="1" applyBorder="1" applyAlignment="1">
      <alignment horizontal="center" vertical="center" shrinkToFit="1"/>
    </xf>
    <xf numFmtId="0" fontId="4" fillId="2" borderId="92"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117" xfId="0" applyFill="1" applyBorder="1" applyAlignment="1">
      <alignment horizontal="center" vertical="center"/>
    </xf>
    <xf numFmtId="0" fontId="0" fillId="2" borderId="118" xfId="0" applyFill="1" applyBorder="1" applyAlignment="1">
      <alignment horizontal="center" vertical="center"/>
    </xf>
    <xf numFmtId="0" fontId="0" fillId="2" borderId="7" xfId="0" applyFill="1" applyBorder="1" applyAlignment="1">
      <alignment horizontal="center" vertical="center"/>
    </xf>
    <xf numFmtId="0" fontId="0" fillId="2" borderId="119" xfId="0" applyFill="1" applyBorder="1" applyAlignment="1">
      <alignment horizontal="center" vertical="center"/>
    </xf>
    <xf numFmtId="0" fontId="0" fillId="2" borderId="4" xfId="0" applyFill="1" applyBorder="1" applyAlignment="1">
      <alignment horizontal="center" vertical="center"/>
    </xf>
    <xf numFmtId="0" fontId="0" fillId="2" borderId="120" xfId="0" applyFill="1" applyBorder="1" applyAlignment="1">
      <alignment horizontal="center" vertical="center"/>
    </xf>
    <xf numFmtId="0" fontId="3" fillId="2" borderId="121" xfId="0" applyFont="1" applyFill="1" applyBorder="1" applyAlignment="1">
      <alignment horizontal="center" vertical="center" shrinkToFit="1"/>
    </xf>
    <xf numFmtId="0" fontId="3" fillId="2" borderId="122" xfId="0" applyFont="1" applyFill="1" applyBorder="1" applyAlignment="1">
      <alignment horizontal="center" vertical="center" shrinkToFit="1"/>
    </xf>
    <xf numFmtId="0" fontId="23" fillId="13" borderId="123" xfId="0" applyFont="1" applyFill="1" applyBorder="1" applyAlignment="1">
      <alignment horizontal="center" vertical="center" textRotation="255"/>
    </xf>
    <xf numFmtId="0" fontId="23" fillId="13" borderId="73" xfId="0" applyFont="1" applyFill="1" applyBorder="1" applyAlignment="1">
      <alignment horizontal="center" vertical="center" textRotation="255"/>
    </xf>
    <xf numFmtId="0" fontId="12" fillId="2" borderId="109" xfId="0" applyFont="1" applyFill="1" applyBorder="1" applyAlignment="1" applyProtection="1">
      <alignment horizontal="center" vertical="center" shrinkToFit="1"/>
      <protection locked="0"/>
    </xf>
    <xf numFmtId="0" fontId="0" fillId="2" borderId="110" xfId="0" applyFill="1" applyBorder="1" applyAlignment="1" applyProtection="1">
      <alignment/>
      <protection locked="0"/>
    </xf>
    <xf numFmtId="0" fontId="0" fillId="2" borderId="124" xfId="0" applyFill="1" applyBorder="1" applyAlignment="1" applyProtection="1">
      <alignment/>
      <protection locked="0"/>
    </xf>
    <xf numFmtId="0" fontId="0" fillId="0" borderId="124" xfId="0" applyBorder="1" applyAlignment="1">
      <alignment horizontal="center" vertical="center" shrinkToFit="1"/>
    </xf>
    <xf numFmtId="0" fontId="3" fillId="15" borderId="125" xfId="0" applyFont="1" applyFill="1" applyBorder="1" applyAlignment="1" applyProtection="1">
      <alignment horizontal="center" vertical="center" textRotation="255"/>
      <protection locked="0"/>
    </xf>
    <xf numFmtId="0" fontId="3" fillId="15" borderId="126" xfId="0" applyFont="1" applyFill="1" applyBorder="1" applyAlignment="1" applyProtection="1">
      <alignment horizontal="center" vertical="center" textRotation="255"/>
      <protection locked="0"/>
    </xf>
    <xf numFmtId="0" fontId="3" fillId="6" borderId="127" xfId="0" applyFont="1" applyFill="1" applyBorder="1" applyAlignment="1">
      <alignment horizontal="center" vertical="center" textRotation="255"/>
    </xf>
    <xf numFmtId="0" fontId="3" fillId="6" borderId="128" xfId="0" applyFont="1" applyFill="1" applyBorder="1" applyAlignment="1">
      <alignment horizontal="center" vertical="center" textRotation="255"/>
    </xf>
    <xf numFmtId="0" fontId="3" fillId="3" borderId="129" xfId="0" applyFont="1" applyFill="1" applyBorder="1" applyAlignment="1" applyProtection="1">
      <alignment horizontal="center" vertical="center" textRotation="255"/>
      <protection locked="0"/>
    </xf>
    <xf numFmtId="0" fontId="3" fillId="3" borderId="8" xfId="0" applyFont="1" applyFill="1" applyBorder="1" applyAlignment="1" applyProtection="1">
      <alignment horizontal="center" vertical="center" textRotation="255"/>
      <protection locked="0"/>
    </xf>
    <xf numFmtId="0" fontId="3" fillId="3" borderId="130" xfId="0" applyFont="1" applyFill="1" applyBorder="1" applyAlignment="1" applyProtection="1">
      <alignment horizontal="center" vertical="center" textRotation="255"/>
      <protection locked="0"/>
    </xf>
    <xf numFmtId="0" fontId="3" fillId="6" borderId="129" xfId="0" applyFont="1" applyFill="1" applyBorder="1" applyAlignment="1" applyProtection="1">
      <alignment horizontal="center" vertical="center" textRotation="255"/>
      <protection locked="0"/>
    </xf>
    <xf numFmtId="0" fontId="3" fillId="6" borderId="8" xfId="0" applyFont="1" applyFill="1" applyBorder="1" applyAlignment="1" applyProtection="1">
      <alignment horizontal="center" vertical="center" textRotation="255"/>
      <protection locked="0"/>
    </xf>
    <xf numFmtId="0" fontId="3" fillId="6" borderId="27" xfId="0" applyFont="1" applyFill="1" applyBorder="1" applyAlignment="1" applyProtection="1">
      <alignment horizontal="center" vertical="center" textRotation="255"/>
      <protection locked="0"/>
    </xf>
    <xf numFmtId="0" fontId="3" fillId="6" borderId="131" xfId="0" applyFont="1" applyFill="1" applyBorder="1" applyAlignment="1" applyProtection="1">
      <alignment horizontal="center" vertical="center" textRotation="255"/>
      <protection locked="0"/>
    </xf>
    <xf numFmtId="0" fontId="3" fillId="5" borderId="129" xfId="0" applyFont="1" applyFill="1" applyBorder="1" applyAlignment="1" applyProtection="1">
      <alignment horizontal="center" vertical="center" textRotation="255"/>
      <protection locked="0"/>
    </xf>
    <xf numFmtId="0" fontId="3" fillId="5" borderId="8" xfId="0" applyFont="1" applyFill="1" applyBorder="1" applyAlignment="1" applyProtection="1">
      <alignment horizontal="center" vertical="center" textRotation="255"/>
      <protection locked="0"/>
    </xf>
    <xf numFmtId="0" fontId="3" fillId="5" borderId="27" xfId="0" applyFont="1" applyFill="1" applyBorder="1" applyAlignment="1" applyProtection="1">
      <alignment horizontal="center" vertical="center" textRotation="255"/>
      <protection locked="0"/>
    </xf>
    <xf numFmtId="0" fontId="3" fillId="5" borderId="131" xfId="0" applyFont="1" applyFill="1" applyBorder="1" applyAlignment="1" applyProtection="1">
      <alignment horizontal="center" vertical="center" textRotation="255"/>
      <protection locked="0"/>
    </xf>
    <xf numFmtId="0" fontId="3" fillId="8" borderId="129" xfId="0" applyFont="1" applyFill="1" applyBorder="1" applyAlignment="1" applyProtection="1">
      <alignment horizontal="center" vertical="center" textRotation="255"/>
      <protection locked="0"/>
    </xf>
    <xf numFmtId="0" fontId="3" fillId="8" borderId="8" xfId="0" applyFont="1" applyFill="1" applyBorder="1" applyAlignment="1" applyProtection="1">
      <alignment horizontal="center" vertical="center" textRotation="255"/>
      <protection locked="0"/>
    </xf>
    <xf numFmtId="0" fontId="3" fillId="8" borderId="27" xfId="0" applyFont="1" applyFill="1" applyBorder="1" applyAlignment="1" applyProtection="1">
      <alignment horizontal="center" vertical="center" textRotation="255"/>
      <protection locked="0"/>
    </xf>
    <xf numFmtId="0" fontId="3" fillId="8" borderId="131" xfId="0" applyFont="1" applyFill="1" applyBorder="1" applyAlignment="1" applyProtection="1">
      <alignment horizontal="center" vertical="center" textRotation="255"/>
      <protection locked="0"/>
    </xf>
    <xf numFmtId="0" fontId="3" fillId="4" borderId="8" xfId="0" applyFont="1" applyFill="1" applyBorder="1" applyAlignment="1" applyProtection="1">
      <alignment horizontal="center" vertical="center" textRotation="255"/>
      <protection locked="0"/>
    </xf>
    <xf numFmtId="0" fontId="3" fillId="4" borderId="27" xfId="0" applyFont="1" applyFill="1" applyBorder="1" applyAlignment="1" applyProtection="1">
      <alignment horizontal="center" vertical="center" textRotation="255"/>
      <protection locked="0"/>
    </xf>
    <xf numFmtId="0" fontId="3" fillId="4" borderId="131" xfId="0" applyFont="1" applyFill="1" applyBorder="1" applyAlignment="1" applyProtection="1">
      <alignment horizontal="center" vertical="center" textRotation="255"/>
      <protection locked="0"/>
    </xf>
    <xf numFmtId="0" fontId="3" fillId="16" borderId="125" xfId="0" applyFont="1" applyFill="1" applyBorder="1" applyAlignment="1" applyProtection="1">
      <alignment horizontal="center" vertical="center" textRotation="255"/>
      <protection locked="0"/>
    </xf>
    <xf numFmtId="0" fontId="3" fillId="16" borderId="126" xfId="0" applyFont="1" applyFill="1" applyBorder="1" applyAlignment="1" applyProtection="1">
      <alignment horizontal="center" vertical="center" textRotation="255"/>
      <protection locked="0"/>
    </xf>
    <xf numFmtId="0" fontId="3" fillId="8" borderId="127" xfId="0" applyFont="1" applyFill="1" applyBorder="1" applyAlignment="1">
      <alignment horizontal="center" vertical="center" textRotation="255"/>
    </xf>
    <xf numFmtId="0" fontId="3" fillId="17" borderId="125" xfId="0" applyFont="1" applyFill="1" applyBorder="1" applyAlignment="1" applyProtection="1">
      <alignment horizontal="center" vertical="center" textRotation="255"/>
      <protection locked="0"/>
    </xf>
    <xf numFmtId="0" fontId="3" fillId="17" borderId="126" xfId="0" applyFont="1" applyFill="1" applyBorder="1" applyAlignment="1" applyProtection="1">
      <alignment horizontal="center" vertical="center" textRotation="255"/>
      <protection locked="0"/>
    </xf>
    <xf numFmtId="0" fontId="3" fillId="5" borderId="127" xfId="0" applyFont="1" applyFill="1" applyBorder="1" applyAlignment="1">
      <alignment horizontal="center" vertical="center" textRotation="255"/>
    </xf>
    <xf numFmtId="0" fontId="0" fillId="2" borderId="132" xfId="0" applyFill="1" applyBorder="1" applyAlignment="1">
      <alignment horizontal="center" vertical="center" textRotation="255"/>
    </xf>
    <xf numFmtId="0" fontId="0" fillId="2" borderId="133" xfId="0" applyFill="1" applyBorder="1" applyAlignment="1">
      <alignment horizontal="center" vertical="center" textRotation="255"/>
    </xf>
    <xf numFmtId="0" fontId="4" fillId="2" borderId="1" xfId="0" applyFont="1" applyFill="1" applyBorder="1" applyAlignment="1">
      <alignment horizontal="center" vertical="center"/>
    </xf>
    <xf numFmtId="0" fontId="0" fillId="2" borderId="117" xfId="0" applyFill="1" applyBorder="1" applyAlignment="1">
      <alignment horizontal="center" vertical="center" shrinkToFit="1"/>
    </xf>
    <xf numFmtId="0" fontId="0" fillId="2" borderId="7" xfId="0" applyFill="1" applyBorder="1" applyAlignment="1">
      <alignment horizontal="center" vertical="center" shrinkToFit="1"/>
    </xf>
    <xf numFmtId="0" fontId="3" fillId="14" borderId="134" xfId="0" applyFont="1" applyFill="1" applyBorder="1" applyAlignment="1" applyProtection="1">
      <alignment horizontal="center" vertical="center" textRotation="255"/>
      <protection locked="0"/>
    </xf>
    <xf numFmtId="0" fontId="3" fillId="14" borderId="135" xfId="0" applyFont="1" applyFill="1" applyBorder="1" applyAlignment="1" applyProtection="1">
      <alignment horizontal="center" vertical="center" textRotation="255"/>
      <protection locked="0"/>
    </xf>
    <xf numFmtId="0" fontId="3" fillId="3" borderId="127" xfId="0" applyFont="1" applyFill="1" applyBorder="1" applyAlignment="1">
      <alignment horizontal="center" vertical="center" textRotation="255"/>
    </xf>
    <xf numFmtId="0" fontId="0" fillId="0" borderId="127" xfId="0" applyBorder="1" applyAlignment="1">
      <alignment/>
    </xf>
    <xf numFmtId="0" fontId="0" fillId="0" borderId="128" xfId="0" applyBorder="1" applyAlignment="1">
      <alignment/>
    </xf>
    <xf numFmtId="0" fontId="3" fillId="18" borderId="136" xfId="0" applyFont="1" applyFill="1" applyBorder="1" applyAlignment="1" applyProtection="1">
      <alignment horizontal="center" vertical="center" textRotation="255"/>
      <protection locked="0"/>
    </xf>
    <xf numFmtId="0" fontId="3" fillId="18" borderId="126" xfId="0" applyFont="1" applyFill="1" applyBorder="1" applyAlignment="1" applyProtection="1">
      <alignment horizontal="center" vertical="center" textRotation="255"/>
      <protection locked="0"/>
    </xf>
    <xf numFmtId="0" fontId="3" fillId="4" borderId="127" xfId="0" applyFont="1" applyFill="1" applyBorder="1" applyAlignment="1">
      <alignment horizontal="center" vertical="center" textRotation="255"/>
    </xf>
    <xf numFmtId="0" fontId="0" fillId="0" borderId="110" xfId="0" applyBorder="1" applyAlignment="1">
      <alignment horizontal="center"/>
    </xf>
    <xf numFmtId="0" fontId="0" fillId="0" borderId="124" xfId="0" applyBorder="1" applyAlignment="1">
      <alignment horizontal="center"/>
    </xf>
    <xf numFmtId="0" fontId="0" fillId="2" borderId="137" xfId="0" applyFill="1" applyBorder="1" applyAlignment="1">
      <alignment horizontal="center" vertical="center" textRotation="255"/>
    </xf>
    <xf numFmtId="0" fontId="0" fillId="2" borderId="27" xfId="0" applyFill="1" applyBorder="1" applyAlignment="1">
      <alignment horizontal="center" vertical="center" textRotation="255"/>
    </xf>
    <xf numFmtId="0" fontId="3" fillId="3" borderId="7" xfId="0" applyFont="1" applyFill="1" applyBorder="1" applyAlignment="1">
      <alignment horizontal="center" vertical="center" shrinkToFit="1"/>
    </xf>
    <xf numFmtId="0" fontId="3" fillId="3" borderId="119" xfId="0" applyFont="1" applyFill="1" applyBorder="1" applyAlignment="1">
      <alignment horizontal="center" vertical="center" shrinkToFit="1"/>
    </xf>
    <xf numFmtId="0" fontId="3" fillId="3" borderId="97" xfId="0" applyFont="1" applyFill="1" applyBorder="1" applyAlignment="1">
      <alignment horizontal="center" vertical="center" shrinkToFit="1"/>
    </xf>
    <xf numFmtId="0" fontId="3" fillId="3" borderId="111" xfId="0" applyFont="1" applyFill="1" applyBorder="1" applyAlignment="1">
      <alignment horizontal="center" vertical="center" shrinkToFit="1"/>
    </xf>
    <xf numFmtId="0" fontId="12" fillId="2" borderId="110" xfId="0" applyFont="1" applyFill="1" applyBorder="1" applyAlignment="1" applyProtection="1">
      <alignment horizontal="center" vertical="center" shrinkToFit="1"/>
      <protection locked="0"/>
    </xf>
    <xf numFmtId="0" fontId="0" fillId="0" borderId="124" xfId="0" applyBorder="1" applyAlignment="1" applyProtection="1">
      <alignment/>
      <protection locked="0"/>
    </xf>
    <xf numFmtId="0" fontId="3" fillId="6" borderId="138" xfId="0" applyFont="1" applyFill="1" applyBorder="1" applyAlignment="1">
      <alignment horizontal="center" vertical="center" shrinkToFit="1"/>
    </xf>
    <xf numFmtId="0" fontId="3" fillId="6" borderId="139" xfId="0" applyFont="1" applyFill="1" applyBorder="1" applyAlignment="1">
      <alignment horizontal="center" vertical="center" shrinkToFit="1"/>
    </xf>
    <xf numFmtId="0" fontId="3" fillId="6" borderId="140" xfId="0" applyFont="1" applyFill="1" applyBorder="1" applyAlignment="1">
      <alignment horizontal="center" vertical="center" shrinkToFit="1"/>
    </xf>
    <xf numFmtId="0" fontId="3" fillId="6" borderId="141" xfId="0" applyFont="1" applyFill="1" applyBorder="1" applyAlignment="1">
      <alignment horizontal="center" vertical="center" shrinkToFit="1"/>
    </xf>
    <xf numFmtId="0" fontId="3" fillId="6" borderId="7" xfId="0" applyFont="1" applyFill="1" applyBorder="1" applyAlignment="1">
      <alignment horizontal="center" vertical="center" shrinkToFit="1"/>
    </xf>
    <xf numFmtId="0" fontId="3" fillId="6" borderId="119" xfId="0" applyFont="1" applyFill="1" applyBorder="1" applyAlignment="1">
      <alignment horizontal="center" vertical="center" shrinkToFit="1"/>
    </xf>
    <xf numFmtId="0" fontId="3" fillId="6" borderId="97" xfId="0" applyFont="1" applyFill="1" applyBorder="1" applyAlignment="1">
      <alignment horizontal="center" vertical="center" shrinkToFit="1"/>
    </xf>
    <xf numFmtId="0" fontId="3" fillId="6" borderId="111" xfId="0" applyFont="1" applyFill="1" applyBorder="1" applyAlignment="1">
      <alignment horizontal="center" vertical="center" shrinkToFit="1"/>
    </xf>
    <xf numFmtId="0" fontId="3" fillId="5" borderId="142" xfId="0" applyFont="1" applyFill="1" applyBorder="1" applyAlignment="1">
      <alignment horizontal="center" vertical="center" shrinkToFit="1"/>
    </xf>
    <xf numFmtId="0" fontId="3" fillId="5" borderId="143" xfId="0" applyFont="1" applyFill="1" applyBorder="1" applyAlignment="1">
      <alignment horizontal="center" vertical="center" shrinkToFit="1"/>
    </xf>
    <xf numFmtId="0" fontId="3" fillId="5" borderId="144" xfId="0" applyFont="1" applyFill="1" applyBorder="1" applyAlignment="1">
      <alignment horizontal="center" vertical="center" shrinkToFit="1"/>
    </xf>
    <xf numFmtId="0" fontId="3" fillId="5" borderId="145"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120" xfId="0" applyFont="1" applyFill="1" applyBorder="1" applyAlignment="1">
      <alignment horizontal="center" vertical="center" shrinkToFit="1"/>
    </xf>
    <xf numFmtId="0" fontId="3" fillId="5" borderId="146" xfId="0" applyFont="1" applyFill="1" applyBorder="1" applyAlignment="1">
      <alignment horizontal="center" vertical="center" shrinkToFit="1"/>
    </xf>
    <xf numFmtId="0" fontId="3" fillId="5" borderId="147" xfId="0" applyFont="1" applyFill="1" applyBorder="1" applyAlignment="1">
      <alignment horizontal="center" vertical="center" shrinkToFit="1"/>
    </xf>
    <xf numFmtId="0" fontId="3" fillId="8" borderId="142" xfId="0" applyFont="1" applyFill="1" applyBorder="1" applyAlignment="1">
      <alignment horizontal="center" vertical="center" shrinkToFit="1"/>
    </xf>
    <xf numFmtId="0" fontId="3" fillId="8" borderId="143" xfId="0" applyFont="1" applyFill="1" applyBorder="1" applyAlignment="1">
      <alignment horizontal="center" vertical="center" shrinkToFit="1"/>
    </xf>
    <xf numFmtId="0" fontId="3" fillId="8" borderId="144" xfId="0" applyFont="1" applyFill="1" applyBorder="1" applyAlignment="1">
      <alignment horizontal="center" vertical="center" shrinkToFit="1"/>
    </xf>
    <xf numFmtId="0" fontId="3" fillId="8" borderId="145" xfId="0" applyFont="1" applyFill="1" applyBorder="1" applyAlignment="1">
      <alignment horizontal="center" vertical="center" shrinkToFit="1"/>
    </xf>
    <xf numFmtId="0" fontId="3" fillId="8" borderId="4" xfId="0" applyFont="1" applyFill="1" applyBorder="1" applyAlignment="1">
      <alignment horizontal="center" vertical="center" shrinkToFit="1"/>
    </xf>
    <xf numFmtId="0" fontId="3" fillId="8" borderId="120" xfId="0" applyFont="1" applyFill="1" applyBorder="1" applyAlignment="1">
      <alignment horizontal="center" vertical="center" shrinkToFit="1"/>
    </xf>
    <xf numFmtId="0" fontId="3" fillId="8" borderId="146" xfId="0" applyFont="1" applyFill="1" applyBorder="1" applyAlignment="1">
      <alignment horizontal="center" vertical="center" shrinkToFit="1"/>
    </xf>
    <xf numFmtId="0" fontId="3" fillId="8" borderId="147" xfId="0" applyFont="1" applyFill="1" applyBorder="1" applyAlignment="1">
      <alignment horizontal="center" vertical="center" shrinkToFit="1"/>
    </xf>
    <xf numFmtId="0" fontId="3" fillId="4" borderId="142" xfId="0" applyFont="1" applyFill="1" applyBorder="1" applyAlignment="1">
      <alignment horizontal="center" vertical="center" shrinkToFit="1"/>
    </xf>
    <xf numFmtId="0" fontId="3" fillId="4" borderId="143" xfId="0" applyFont="1" applyFill="1" applyBorder="1" applyAlignment="1">
      <alignment horizontal="center" vertical="center" shrinkToFit="1"/>
    </xf>
    <xf numFmtId="0" fontId="3" fillId="4" borderId="144" xfId="0" applyFont="1" applyFill="1" applyBorder="1" applyAlignment="1">
      <alignment horizontal="center" vertical="center" shrinkToFit="1"/>
    </xf>
    <xf numFmtId="0" fontId="3" fillId="4" borderId="145"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20" xfId="0" applyFont="1" applyFill="1" applyBorder="1" applyAlignment="1">
      <alignment horizontal="center" vertical="center" shrinkToFit="1"/>
    </xf>
    <xf numFmtId="0" fontId="3" fillId="4" borderId="146" xfId="0" applyFont="1" applyFill="1" applyBorder="1" applyAlignment="1">
      <alignment horizontal="center" vertical="center" shrinkToFit="1"/>
    </xf>
    <xf numFmtId="0" fontId="3" fillId="4" borderId="147" xfId="0" applyFont="1" applyFill="1" applyBorder="1" applyAlignment="1">
      <alignment horizontal="center" vertical="center" shrinkToFit="1"/>
    </xf>
    <xf numFmtId="0" fontId="3" fillId="3" borderId="138" xfId="0" applyFont="1" applyFill="1" applyBorder="1" applyAlignment="1">
      <alignment horizontal="center" vertical="center" shrinkToFit="1"/>
    </xf>
    <xf numFmtId="0" fontId="3" fillId="3" borderId="139" xfId="0" applyFont="1" applyFill="1" applyBorder="1" applyAlignment="1">
      <alignment horizontal="center" vertical="center" shrinkToFit="1"/>
    </xf>
    <xf numFmtId="0" fontId="3" fillId="3" borderId="140" xfId="0" applyFont="1" applyFill="1" applyBorder="1" applyAlignment="1">
      <alignment horizontal="center" vertical="center" shrinkToFit="1"/>
    </xf>
    <xf numFmtId="0" fontId="3" fillId="3" borderId="141" xfId="0" applyFont="1" applyFill="1" applyBorder="1" applyAlignment="1">
      <alignment horizontal="center" vertical="center" shrinkToFit="1"/>
    </xf>
    <xf numFmtId="49" fontId="3" fillId="0" borderId="19" xfId="0" applyNumberFormat="1" applyFont="1" applyBorder="1" applyAlignment="1">
      <alignment horizontal="right" vertical="center" shrinkToFit="1"/>
    </xf>
    <xf numFmtId="0" fontId="0" fillId="0" borderId="17" xfId="0" applyNumberFormat="1" applyBorder="1" applyAlignment="1">
      <alignment horizontal="right"/>
    </xf>
    <xf numFmtId="0" fontId="3" fillId="0" borderId="17" xfId="0" applyNumberFormat="1" applyFont="1" applyBorder="1" applyAlignment="1">
      <alignment horizontal="center" vertical="center" shrinkToFit="1"/>
    </xf>
    <xf numFmtId="49" fontId="3" fillId="0" borderId="17" xfId="0" applyNumberFormat="1" applyFont="1" applyBorder="1" applyAlignment="1">
      <alignment horizontal="left" vertical="center" shrinkToFit="1"/>
    </xf>
    <xf numFmtId="0" fontId="0" fillId="0" borderId="99" xfId="0" applyNumberFormat="1" applyBorder="1" applyAlignment="1">
      <alignment horizontal="left"/>
    </xf>
    <xf numFmtId="0" fontId="3" fillId="0" borderId="12" xfId="0" applyNumberFormat="1"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0" fillId="0" borderId="15" xfId="0" applyBorder="1" applyAlignment="1">
      <alignment horizontal="center" vertical="center" shrinkToFit="1"/>
    </xf>
    <xf numFmtId="0" fontId="0" fillId="0" borderId="104" xfId="0" applyBorder="1" applyAlignment="1">
      <alignment horizontal="center" vertical="center" shrinkToFit="1"/>
    </xf>
    <xf numFmtId="0" fontId="6" fillId="0" borderId="9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8"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0" xfId="0" applyFont="1" applyBorder="1" applyAlignment="1">
      <alignment horizontal="center" vertical="center" shrinkToFit="1"/>
    </xf>
    <xf numFmtId="0" fontId="0" fillId="0" borderId="149" xfId="0" applyBorder="1" applyAlignment="1">
      <alignment horizontal="center" vertical="center" shrinkToFit="1"/>
    </xf>
    <xf numFmtId="0" fontId="0" fillId="0" borderId="150" xfId="0" applyBorder="1" applyAlignment="1">
      <alignment horizontal="center" vertical="center" shrinkToFit="1"/>
    </xf>
    <xf numFmtId="0" fontId="0" fillId="0" borderId="137" xfId="0" applyBorder="1" applyAlignment="1">
      <alignment horizontal="center" vertical="center" shrinkToFit="1"/>
    </xf>
    <xf numFmtId="0" fontId="0" fillId="0" borderId="92" xfId="0" applyBorder="1" applyAlignment="1">
      <alignment horizontal="center" vertical="center" shrinkToFit="1"/>
    </xf>
    <xf numFmtId="0" fontId="0" fillId="0" borderId="31" xfId="0" applyBorder="1" applyAlignment="1">
      <alignment horizontal="center" vertical="center" shrinkToFit="1"/>
    </xf>
    <xf numFmtId="0" fontId="0" fillId="0" borderId="93" xfId="0" applyBorder="1" applyAlignment="1">
      <alignment horizontal="center" vertical="center" shrinkToFit="1"/>
    </xf>
    <xf numFmtId="0" fontId="0" fillId="0" borderId="90"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3" fillId="0" borderId="91" xfId="0" applyFont="1" applyBorder="1" applyAlignment="1">
      <alignment horizontal="center" vertical="center" shrinkToFit="1"/>
    </xf>
    <xf numFmtId="0" fontId="3" fillId="0" borderId="12" xfId="0"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0" borderId="151" xfId="0" applyNumberFormat="1" applyFont="1" applyBorder="1" applyAlignment="1">
      <alignment horizontal="center" vertical="center" shrinkToFit="1"/>
    </xf>
    <xf numFmtId="0" fontId="3" fillId="0" borderId="152" xfId="0" applyNumberFormat="1" applyFont="1" applyBorder="1" applyAlignment="1">
      <alignment horizontal="center" vertical="center" shrinkToFit="1"/>
    </xf>
    <xf numFmtId="0" fontId="3" fillId="0" borderId="17" xfId="0" applyNumberFormat="1" applyFont="1" applyBorder="1" applyAlignment="1">
      <alignment horizontal="right" vertical="center" shrinkToFit="1"/>
    </xf>
    <xf numFmtId="0" fontId="3" fillId="0" borderId="13" xfId="0" applyNumberFormat="1" applyFont="1" applyBorder="1" applyAlignment="1">
      <alignment horizontal="center" vertical="center" shrinkToFit="1"/>
    </xf>
    <xf numFmtId="49" fontId="3" fillId="0" borderId="19" xfId="0" applyNumberFormat="1" applyFont="1" applyBorder="1" applyAlignment="1">
      <alignment horizontal="left" vertical="center" shrinkToFit="1"/>
    </xf>
    <xf numFmtId="0" fontId="3" fillId="0" borderId="17" xfId="0" applyNumberFormat="1" applyFont="1" applyBorder="1" applyAlignment="1">
      <alignment horizontal="left" vertical="center" shrinkToFit="1"/>
    </xf>
    <xf numFmtId="0" fontId="3" fillId="0" borderId="99" xfId="0" applyNumberFormat="1" applyFont="1" applyBorder="1" applyAlignment="1">
      <alignment horizontal="left" vertical="center" shrinkToFit="1"/>
    </xf>
    <xf numFmtId="49" fontId="3" fillId="0" borderId="17"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0" fillId="0" borderId="14" xfId="0" applyNumberFormat="1" applyBorder="1" applyAlignment="1">
      <alignment horizontal="left"/>
    </xf>
    <xf numFmtId="0" fontId="3" fillId="0" borderId="33" xfId="0" applyNumberFormat="1" applyFont="1" applyBorder="1" applyAlignment="1">
      <alignment horizontal="center" vertical="center" shrinkToFit="1"/>
    </xf>
    <xf numFmtId="0" fontId="3" fillId="0" borderId="153" xfId="0" applyNumberFormat="1" applyFont="1" applyBorder="1" applyAlignment="1">
      <alignment horizontal="center" vertical="center" shrinkToFit="1"/>
    </xf>
    <xf numFmtId="0" fontId="3" fillId="0" borderId="154" xfId="0" applyNumberFormat="1"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0"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33" xfId="0" applyFont="1" applyBorder="1" applyAlignment="1">
      <alignment horizontal="center" vertical="center" shrinkToFit="1"/>
    </xf>
    <xf numFmtId="0" fontId="4" fillId="0" borderId="108" xfId="0" applyFont="1" applyBorder="1" applyAlignment="1">
      <alignment horizontal="center" vertical="center" shrinkToFit="1"/>
    </xf>
    <xf numFmtId="0" fontId="0" fillId="0" borderId="105" xfId="0" applyBorder="1" applyAlignment="1">
      <alignment horizontal="center" vertical="center" shrinkToFit="1"/>
    </xf>
    <xf numFmtId="0" fontId="6" fillId="0" borderId="121" xfId="0" applyFont="1" applyBorder="1" applyAlignment="1">
      <alignment horizontal="center" vertical="center" shrinkToFit="1"/>
    </xf>
    <xf numFmtId="0" fontId="6" fillId="0" borderId="155" xfId="0" applyFont="1" applyBorder="1" applyAlignment="1">
      <alignment horizontal="center" vertical="center" shrinkToFit="1"/>
    </xf>
    <xf numFmtId="0" fontId="6" fillId="0" borderId="156"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57" xfId="0" applyFont="1" applyBorder="1" applyAlignment="1">
      <alignment horizontal="center" vertical="center" shrinkToFit="1"/>
    </xf>
    <xf numFmtId="0" fontId="3" fillId="2" borderId="158" xfId="0" applyFont="1" applyFill="1" applyBorder="1" applyAlignment="1">
      <alignment horizontal="center"/>
    </xf>
    <xf numFmtId="0" fontId="3" fillId="2" borderId="133" xfId="0" applyFont="1" applyFill="1" applyBorder="1" applyAlignment="1">
      <alignment horizontal="center"/>
    </xf>
    <xf numFmtId="0" fontId="3" fillId="2" borderId="133" xfId="0" applyFont="1" applyFill="1" applyBorder="1" applyAlignment="1">
      <alignment horizontal="center" vertical="center" textRotation="255"/>
    </xf>
    <xf numFmtId="0" fontId="0" fillId="0" borderId="133" xfId="0" applyBorder="1" applyAlignment="1">
      <alignment horizontal="center" vertical="center" textRotation="255"/>
    </xf>
    <xf numFmtId="0" fontId="0" fillId="0" borderId="108" xfId="0" applyBorder="1" applyAlignment="1">
      <alignment horizontal="center" vertical="center" textRotation="255"/>
    </xf>
    <xf numFmtId="0" fontId="0" fillId="0" borderId="159" xfId="0" applyFont="1" applyBorder="1" applyAlignment="1">
      <alignment horizontal="center" vertical="center" textRotation="255" shrinkToFit="1"/>
    </xf>
    <xf numFmtId="0" fontId="0" fillId="0" borderId="27" xfId="0" applyFont="1" applyBorder="1" applyAlignment="1">
      <alignment horizontal="center" vertical="center" textRotation="255" shrinkToFit="1"/>
    </xf>
    <xf numFmtId="0" fontId="0" fillId="0" borderId="131" xfId="0" applyFont="1" applyBorder="1" applyAlignment="1">
      <alignment horizontal="center" vertical="center" textRotation="255" shrinkToFit="1"/>
    </xf>
    <xf numFmtId="0" fontId="0" fillId="0" borderId="105" xfId="0" applyFont="1" applyBorder="1" applyAlignment="1">
      <alignment horizontal="center" vertical="center" textRotation="255" shrinkToFit="1"/>
    </xf>
    <xf numFmtId="0" fontId="0" fillId="0" borderId="160" xfId="0" applyBorder="1" applyAlignment="1">
      <alignment horizontal="center" vertical="center" textRotation="255"/>
    </xf>
    <xf numFmtId="0" fontId="3" fillId="0" borderId="11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61"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62" xfId="0" applyFont="1" applyBorder="1" applyAlignment="1">
      <alignment horizontal="center" vertical="center" shrinkToFit="1"/>
    </xf>
    <xf numFmtId="0" fontId="6" fillId="0" borderId="21" xfId="0" applyFont="1" applyBorder="1" applyAlignment="1">
      <alignment horizontal="center" vertical="center" shrinkToFit="1"/>
    </xf>
    <xf numFmtId="0" fontId="4" fillId="0" borderId="131" xfId="0" applyFont="1" applyBorder="1" applyAlignment="1">
      <alignment horizontal="center" vertical="center" shrinkToFit="1"/>
    </xf>
    <xf numFmtId="0" fontId="6" fillId="0" borderId="146" xfId="0" applyFont="1" applyBorder="1" applyAlignment="1">
      <alignment horizontal="center" vertical="center" shrinkToFit="1"/>
    </xf>
    <xf numFmtId="0" fontId="6" fillId="0" borderId="163" xfId="0" applyFont="1" applyBorder="1" applyAlignment="1">
      <alignment horizontal="center" vertical="center" shrinkToFit="1"/>
    </xf>
    <xf numFmtId="0" fontId="6" fillId="0" borderId="35" xfId="0" applyFont="1" applyBorder="1" applyAlignment="1">
      <alignment horizontal="center" vertical="center" shrinkToFit="1"/>
    </xf>
    <xf numFmtId="0" fontId="4" fillId="0" borderId="159" xfId="0" applyFont="1" applyBorder="1" applyAlignment="1">
      <alignment horizontal="center" vertical="center" shrinkToFit="1"/>
    </xf>
    <xf numFmtId="0" fontId="4" fillId="0" borderId="164" xfId="0" applyFont="1" applyBorder="1" applyAlignment="1">
      <alignment horizontal="center" vertical="center" shrinkToFit="1"/>
    </xf>
    <xf numFmtId="0" fontId="3" fillId="0" borderId="165" xfId="0" applyFont="1" applyBorder="1" applyAlignment="1">
      <alignment horizontal="center" vertical="center" shrinkToFit="1"/>
    </xf>
    <xf numFmtId="0" fontId="3" fillId="0" borderId="102" xfId="0" applyFont="1" applyBorder="1" applyAlignment="1">
      <alignment horizontal="center" vertical="center" shrinkToFit="1"/>
    </xf>
    <xf numFmtId="0" fontId="0" fillId="0" borderId="166" xfId="0" applyBorder="1" applyAlignment="1">
      <alignment horizontal="center" vertical="center" shrinkToFit="1"/>
    </xf>
    <xf numFmtId="0" fontId="0" fillId="0" borderId="137" xfId="0" applyBorder="1" applyAlignment="1">
      <alignment horizontal="center" vertical="center" textRotation="255" shrinkToFit="1"/>
    </xf>
    <xf numFmtId="0" fontId="0" fillId="0" borderId="27" xfId="0" applyBorder="1" applyAlignment="1">
      <alignment horizontal="center" vertical="center" textRotation="255"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9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6" fillId="0" borderId="12" xfId="0" applyFont="1" applyBorder="1" applyAlignment="1">
      <alignment horizontal="center" vertical="center" shrinkToFit="1"/>
    </xf>
    <xf numFmtId="0" fontId="0" fillId="0" borderId="7" xfId="0" applyBorder="1" applyAlignment="1">
      <alignment horizontal="center" vertical="distributed" textRotation="255" shrinkToFit="1"/>
    </xf>
    <xf numFmtId="0" fontId="0" fillId="0" borderId="8" xfId="0" applyBorder="1" applyAlignment="1">
      <alignment horizontal="center" vertical="distributed" textRotation="255" shrinkToFit="1"/>
    </xf>
    <xf numFmtId="0" fontId="3" fillId="0" borderId="0"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0" fillId="0" borderId="167" xfId="0" applyBorder="1" applyAlignment="1">
      <alignment horizontal="center" vertical="center" shrinkToFit="1"/>
    </xf>
    <xf numFmtId="0" fontId="0" fillId="0" borderId="168" xfId="0" applyBorder="1" applyAlignment="1">
      <alignment horizontal="center" vertical="center" shrinkToFit="1"/>
    </xf>
    <xf numFmtId="0" fontId="0" fillId="0" borderId="38" xfId="0" applyBorder="1" applyAlignment="1">
      <alignment horizontal="center" vertical="center" shrinkToFit="1"/>
    </xf>
    <xf numFmtId="49" fontId="0" fillId="0" borderId="0" xfId="0" applyNumberForma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6"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7" xfId="0" applyNumberFormat="1" applyBorder="1" applyAlignment="1">
      <alignment horizontal="center" vertical="center" shrinkToFit="1"/>
    </xf>
    <xf numFmtId="49" fontId="6" fillId="0" borderId="12" xfId="0" applyNumberFormat="1" applyFont="1" applyBorder="1" applyAlignment="1">
      <alignment horizontal="center" vertical="center" shrinkToFit="1"/>
    </xf>
    <xf numFmtId="0" fontId="0" fillId="0" borderId="97" xfId="0" applyBorder="1" applyAlignment="1">
      <alignment horizontal="center" vertical="center" shrinkToFit="1"/>
    </xf>
    <xf numFmtId="0" fontId="0" fillId="0" borderId="11" xfId="0" applyBorder="1" applyAlignment="1">
      <alignment horizontal="center" vertical="center" shrinkToFit="1"/>
    </xf>
    <xf numFmtId="0" fontId="0" fillId="0" borderId="169" xfId="0" applyBorder="1" applyAlignment="1">
      <alignment horizontal="center" vertical="center" shrinkToFit="1"/>
    </xf>
    <xf numFmtId="0" fontId="0" fillId="0" borderId="170" xfId="0" applyBorder="1" applyAlignment="1">
      <alignment horizontal="center" vertical="center" shrinkToFit="1"/>
    </xf>
    <xf numFmtId="0" fontId="0" fillId="0" borderId="11" xfId="0" applyBorder="1" applyAlignment="1">
      <alignment horizontal="center" vertical="center"/>
    </xf>
    <xf numFmtId="0" fontId="0" fillId="0" borderId="20" xfId="0"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ont>
        <color rgb="FFFFFFFF"/>
      </font>
      <border/>
    </dxf>
    <dxf>
      <font>
        <color rgb="FFCCFFFF"/>
      </font>
      <border/>
    </dxf>
    <dxf>
      <font>
        <color rgb="FFFF99CC"/>
      </font>
      <border/>
    </dxf>
    <dxf>
      <font>
        <color rgb="FFFFFF99"/>
      </font>
      <border/>
    </dxf>
    <dxf>
      <font>
        <color rgb="FFCCFFCC"/>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66675</xdr:rowOff>
    </xdr:from>
    <xdr:to>
      <xdr:col>9</xdr:col>
      <xdr:colOff>0</xdr:colOff>
      <xdr:row>3</xdr:row>
      <xdr:rowOff>190500</xdr:rowOff>
    </xdr:to>
    <xdr:sp>
      <xdr:nvSpPr>
        <xdr:cNvPr id="1" name="Rectangle 42"/>
        <xdr:cNvSpPr>
          <a:spLocks/>
        </xdr:cNvSpPr>
      </xdr:nvSpPr>
      <xdr:spPr>
        <a:xfrm>
          <a:off x="447675" y="619125"/>
          <a:ext cx="5810250" cy="400050"/>
        </a:xfrm>
        <a:prstGeom prst="rect">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276225</xdr:colOff>
      <xdr:row>0</xdr:row>
      <xdr:rowOff>171450</xdr:rowOff>
    </xdr:from>
    <xdr:ext cx="2362200" cy="1571625"/>
    <xdr:sp>
      <xdr:nvSpPr>
        <xdr:cNvPr id="2" name="TextBox 11"/>
        <xdr:cNvSpPr txBox="1">
          <a:spLocks noChangeArrowheads="1"/>
        </xdr:cNvSpPr>
      </xdr:nvSpPr>
      <xdr:spPr>
        <a:xfrm>
          <a:off x="6848475" y="171450"/>
          <a:ext cx="2362200" cy="1571625"/>
        </a:xfrm>
        <a:prstGeom prst="rect">
          <a:avLst/>
        </a:prstGeom>
        <a:solidFill>
          <a:srgbClr val="0000FF"/>
        </a:solidFill>
        <a:ln w="28575" cmpd="sng">
          <a:solidFill>
            <a:srgbClr val="FFFF00"/>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　　　　　</a:t>
          </a:r>
          <a:r>
            <a:rPr lang="en-US" cap="none" sz="1600" b="0" i="0" u="sng" baseline="0">
              <a:solidFill>
                <a:srgbClr val="FFFFFF"/>
              </a:solidFill>
              <a:latin typeface="ＭＳ Ｐゴシック"/>
              <a:ea typeface="ＭＳ Ｐゴシック"/>
              <a:cs typeface="ＭＳ Ｐゴシック"/>
            </a:rPr>
            <a:t>注意事項</a:t>
          </a:r>
          <a:r>
            <a:rPr lang="en-US" cap="none" sz="1600" b="0" i="0" u="none" baseline="0">
              <a:solidFill>
                <a:srgbClr val="FFFFFF"/>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部員名簿に登録されている選手名を，リストボックスから選択してください。氏名欄に選手名が表示され，申込用紙に転送されます。
また種別もリストから選んでください。
</a:t>
          </a:r>
          <a:r>
            <a:rPr lang="en-US" cap="none" sz="1100" b="1" i="0" u="none" baseline="0">
              <a:solidFill>
                <a:srgbClr val="00FF00"/>
              </a:solidFill>
              <a:latin typeface="ＭＳ Ｐゴシック"/>
              <a:ea typeface="ＭＳ Ｐゴシック"/>
              <a:cs typeface="ＭＳ Ｐゴシック"/>
            </a:rPr>
            <a:t>それ以外のセルは，変更しないで下さい。</a:t>
          </a:r>
        </a:p>
      </xdr:txBody>
    </xdr:sp>
    <xdr:clientData/>
  </xdr:oneCellAnchor>
  <xdr:twoCellAnchor>
    <xdr:from>
      <xdr:col>1</xdr:col>
      <xdr:colOff>114300</xdr:colOff>
      <xdr:row>2</xdr:row>
      <xdr:rowOff>180975</xdr:rowOff>
    </xdr:from>
    <xdr:to>
      <xdr:col>2</xdr:col>
      <xdr:colOff>571500</xdr:colOff>
      <xdr:row>3</xdr:row>
      <xdr:rowOff>95250</xdr:rowOff>
    </xdr:to>
    <xdr:sp>
      <xdr:nvSpPr>
        <xdr:cNvPr id="3" name="Rectangle 43"/>
        <xdr:cNvSpPr>
          <a:spLocks/>
        </xdr:cNvSpPr>
      </xdr:nvSpPr>
      <xdr:spPr>
        <a:xfrm>
          <a:off x="561975" y="733425"/>
          <a:ext cx="838200" cy="19050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システム操作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57150</xdr:rowOff>
    </xdr:from>
    <xdr:to>
      <xdr:col>9</xdr:col>
      <xdr:colOff>0</xdr:colOff>
      <xdr:row>3</xdr:row>
      <xdr:rowOff>219075</xdr:rowOff>
    </xdr:to>
    <xdr:sp>
      <xdr:nvSpPr>
        <xdr:cNvPr id="1" name="Rectangle 205"/>
        <xdr:cNvSpPr>
          <a:spLocks/>
        </xdr:cNvSpPr>
      </xdr:nvSpPr>
      <xdr:spPr>
        <a:xfrm>
          <a:off x="333375" y="571500"/>
          <a:ext cx="6124575" cy="438150"/>
        </a:xfrm>
        <a:prstGeom prst="rect">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xdr:row>
      <xdr:rowOff>190500</xdr:rowOff>
    </xdr:from>
    <xdr:to>
      <xdr:col>2</xdr:col>
      <xdr:colOff>609600</xdr:colOff>
      <xdr:row>3</xdr:row>
      <xdr:rowOff>114300</xdr:rowOff>
    </xdr:to>
    <xdr:sp>
      <xdr:nvSpPr>
        <xdr:cNvPr id="2" name="Rectangle 210"/>
        <xdr:cNvSpPr>
          <a:spLocks/>
        </xdr:cNvSpPr>
      </xdr:nvSpPr>
      <xdr:spPr>
        <a:xfrm>
          <a:off x="438150" y="704850"/>
          <a:ext cx="885825" cy="200025"/>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システム操作</a:t>
          </a:r>
        </a:p>
      </xdr:txBody>
    </xdr:sp>
    <xdr:clientData/>
  </xdr:twoCellAnchor>
  <xdr:oneCellAnchor>
    <xdr:from>
      <xdr:col>10</xdr:col>
      <xdr:colOff>180975</xdr:colOff>
      <xdr:row>0</xdr:row>
      <xdr:rowOff>200025</xdr:rowOff>
    </xdr:from>
    <xdr:ext cx="2362200" cy="1571625"/>
    <xdr:sp>
      <xdr:nvSpPr>
        <xdr:cNvPr id="3" name="TextBox 343"/>
        <xdr:cNvSpPr txBox="1">
          <a:spLocks noChangeArrowheads="1"/>
        </xdr:cNvSpPr>
      </xdr:nvSpPr>
      <xdr:spPr>
        <a:xfrm>
          <a:off x="6972300" y="200025"/>
          <a:ext cx="2362200" cy="1571625"/>
        </a:xfrm>
        <a:prstGeom prst="rect">
          <a:avLst/>
        </a:prstGeom>
        <a:solidFill>
          <a:srgbClr val="0000FF"/>
        </a:solidFill>
        <a:ln w="28575" cmpd="sng">
          <a:solidFill>
            <a:srgbClr val="FFFF00"/>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　　　　　</a:t>
          </a:r>
          <a:r>
            <a:rPr lang="en-US" cap="none" sz="1600" b="0" i="0" u="sng" baseline="0">
              <a:solidFill>
                <a:srgbClr val="FFFFFF"/>
              </a:solidFill>
              <a:latin typeface="ＭＳ Ｐゴシック"/>
              <a:ea typeface="ＭＳ Ｐゴシック"/>
              <a:cs typeface="ＭＳ Ｐゴシック"/>
            </a:rPr>
            <a:t>注意事項</a:t>
          </a:r>
          <a:r>
            <a:rPr lang="en-US" cap="none" sz="1600" b="0" i="0" u="none" baseline="0">
              <a:solidFill>
                <a:srgbClr val="FFFFFF"/>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部員名簿に登録されている選手名を，リストボックスから選択してください。氏名欄に選手名が表示され，申込用紙に転送されます。
また種別もリストから選んでください。
</a:t>
          </a:r>
          <a:r>
            <a:rPr lang="en-US" cap="none" sz="1100" b="1" i="0" u="none" baseline="0">
              <a:solidFill>
                <a:srgbClr val="00FF00"/>
              </a:solidFill>
              <a:latin typeface="ＭＳ Ｐゴシック"/>
              <a:ea typeface="ＭＳ Ｐゴシック"/>
              <a:cs typeface="ＭＳ Ｐゴシック"/>
            </a:rPr>
            <a:t>それ以外のセルは，変更しないで下さい。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image" Target="../media/image4.png"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image" Target="../media/image5.png"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dimension ref="A1:A1"/>
  <sheetViews>
    <sheetView showGridLines="0" showZeros="0" showOutlineSymbols="0" workbookViewId="0" topLeftCell="A1">
      <selection activeCell="N19" sqref="N19"/>
    </sheetView>
  </sheetViews>
  <sheetFormatPr defaultColWidth="9.00390625" defaultRowHeight="13.5"/>
  <cols>
    <col min="1" max="16384" width="9.00390625" style="73" customWidth="1"/>
  </cols>
  <sheetData/>
  <printOptions/>
  <pageMargins left="0.75" right="0.75" top="1" bottom="1" header="0.512" footer="0.512"/>
  <pageSetup orientation="portrait" paperSize="9" r:id="rId2"/>
  <picture r:id="rId1"/>
</worksheet>
</file>

<file path=xl/worksheets/sheet10.xml><?xml version="1.0" encoding="utf-8"?>
<worksheet xmlns="http://schemas.openxmlformats.org/spreadsheetml/2006/main" xmlns:r="http://schemas.openxmlformats.org/officeDocument/2006/relationships">
  <sheetPr codeName="Sheet3"/>
  <dimension ref="B1:AD56"/>
  <sheetViews>
    <sheetView zoomScale="52" zoomScaleNormal="52" workbookViewId="0" topLeftCell="A1">
      <selection activeCell="H50" sqref="H50"/>
    </sheetView>
  </sheetViews>
  <sheetFormatPr defaultColWidth="9.00390625" defaultRowHeight="13.5" customHeight="1"/>
  <cols>
    <col min="1" max="16384" width="3.00390625" style="4" customWidth="1"/>
  </cols>
  <sheetData>
    <row r="1" spans="20:30" ht="13.5" customHeight="1">
      <c r="T1" s="534" t="s">
        <v>67</v>
      </c>
      <c r="U1" s="534"/>
      <c r="V1" s="534"/>
      <c r="W1" s="534"/>
      <c r="X1" s="31" t="s">
        <v>66</v>
      </c>
      <c r="Y1" s="534"/>
      <c r="Z1" s="534"/>
      <c r="AA1" s="31" t="s">
        <v>8</v>
      </c>
      <c r="AB1" s="534"/>
      <c r="AC1" s="534"/>
      <c r="AD1" s="31" t="s">
        <v>9</v>
      </c>
    </row>
    <row r="5" spans="2:18" ht="13.5" customHeight="1">
      <c r="B5" s="513"/>
      <c r="C5" s="515"/>
      <c r="D5" s="513" t="s">
        <v>41</v>
      </c>
      <c r="E5" s="514"/>
      <c r="F5" s="514"/>
      <c r="G5" s="515"/>
      <c r="H5" s="514">
        <f>IF(ISBLANK(リスト!C3),"",リスト!C3)</f>
      </c>
      <c r="I5" s="514"/>
      <c r="J5" s="514"/>
      <c r="K5" s="514"/>
      <c r="L5" s="514"/>
      <c r="M5" s="514"/>
      <c r="N5" s="514"/>
      <c r="O5" s="514"/>
      <c r="P5" s="514"/>
      <c r="Q5" s="514"/>
      <c r="R5" s="515"/>
    </row>
    <row r="6" spans="2:30" ht="13.5" customHeight="1">
      <c r="B6" s="507"/>
      <c r="C6" s="509"/>
      <c r="D6" s="510"/>
      <c r="E6" s="511"/>
      <c r="F6" s="511"/>
      <c r="G6" s="512"/>
      <c r="H6" s="511"/>
      <c r="I6" s="511"/>
      <c r="J6" s="511"/>
      <c r="K6" s="511"/>
      <c r="L6" s="511"/>
      <c r="M6" s="511"/>
      <c r="N6" s="511"/>
      <c r="O6" s="511"/>
      <c r="P6" s="511"/>
      <c r="Q6" s="511"/>
      <c r="R6" s="512"/>
      <c r="T6" s="538" t="s">
        <v>46</v>
      </c>
      <c r="U6" s="539"/>
      <c r="V6" s="514" t="s">
        <v>48</v>
      </c>
      <c r="W6" s="514"/>
      <c r="X6" s="514"/>
      <c r="Y6" s="6"/>
      <c r="Z6" s="6"/>
      <c r="AA6" s="6"/>
      <c r="AB6" s="6"/>
      <c r="AC6" s="6"/>
      <c r="AD6" s="7"/>
    </row>
    <row r="7" spans="2:30" ht="13.5" customHeight="1">
      <c r="B7" s="507"/>
      <c r="C7" s="509"/>
      <c r="D7" s="513" t="s">
        <v>42</v>
      </c>
      <c r="E7" s="514"/>
      <c r="F7" s="514"/>
      <c r="G7" s="515"/>
      <c r="H7" s="550"/>
      <c r="I7" s="550"/>
      <c r="J7" s="550"/>
      <c r="K7" s="550"/>
      <c r="L7" s="550"/>
      <c r="M7" s="550"/>
      <c r="N7" s="550"/>
      <c r="O7" s="550"/>
      <c r="P7" s="550"/>
      <c r="Q7" s="550"/>
      <c r="R7" s="551"/>
      <c r="T7" s="540"/>
      <c r="U7" s="541"/>
      <c r="V7" s="511"/>
      <c r="W7" s="511"/>
      <c r="X7" s="511"/>
      <c r="Y7" s="9"/>
      <c r="Z7" s="9"/>
      <c r="AA7" s="9"/>
      <c r="AB7" s="9"/>
      <c r="AC7" s="9"/>
      <c r="AD7" s="10"/>
    </row>
    <row r="8" spans="2:30" ht="13.5" customHeight="1">
      <c r="B8" s="517" t="s">
        <v>17</v>
      </c>
      <c r="C8" s="518"/>
      <c r="D8" s="507"/>
      <c r="E8" s="508"/>
      <c r="F8" s="508"/>
      <c r="G8" s="509"/>
      <c r="H8" s="552"/>
      <c r="I8" s="552"/>
      <c r="J8" s="552"/>
      <c r="K8" s="552"/>
      <c r="L8" s="552"/>
      <c r="M8" s="552"/>
      <c r="N8" s="552"/>
      <c r="O8" s="552"/>
      <c r="P8" s="552"/>
      <c r="Q8" s="552"/>
      <c r="R8" s="553"/>
      <c r="T8" s="538" t="s">
        <v>47</v>
      </c>
      <c r="U8" s="539"/>
      <c r="V8" s="514" t="s">
        <v>49</v>
      </c>
      <c r="W8" s="514"/>
      <c r="X8" s="514"/>
      <c r="Y8" s="6"/>
      <c r="Z8" s="6"/>
      <c r="AA8" s="6"/>
      <c r="AB8" s="6"/>
      <c r="AC8" s="6"/>
      <c r="AD8" s="7"/>
    </row>
    <row r="9" spans="2:30" ht="13.5" customHeight="1">
      <c r="B9" s="517"/>
      <c r="C9" s="518"/>
      <c r="D9" s="523" t="s">
        <v>43</v>
      </c>
      <c r="E9" s="524"/>
      <c r="F9" s="524"/>
      <c r="G9" s="525"/>
      <c r="H9" s="524">
        <f>IF(ISBLANK(リスト!C4),"",リスト!C4)</f>
      </c>
      <c r="I9" s="524"/>
      <c r="J9" s="524"/>
      <c r="K9" s="524"/>
      <c r="L9" s="524"/>
      <c r="M9" s="524"/>
      <c r="N9" s="524"/>
      <c r="O9" s="524"/>
      <c r="P9" s="524"/>
      <c r="Q9" s="524"/>
      <c r="R9" s="525"/>
      <c r="T9" s="542"/>
      <c r="U9" s="526"/>
      <c r="V9" s="508"/>
      <c r="W9" s="508"/>
      <c r="X9" s="508"/>
      <c r="Y9" s="12"/>
      <c r="Z9" s="12"/>
      <c r="AA9" s="12"/>
      <c r="AB9" s="12"/>
      <c r="AC9" s="12"/>
      <c r="AD9" s="13"/>
    </row>
    <row r="10" spans="2:30" ht="13.5" customHeight="1">
      <c r="B10" s="517"/>
      <c r="C10" s="518"/>
      <c r="D10" s="507"/>
      <c r="E10" s="508"/>
      <c r="F10" s="508"/>
      <c r="G10" s="509"/>
      <c r="H10" s="508"/>
      <c r="I10" s="508"/>
      <c r="J10" s="508"/>
      <c r="K10" s="508"/>
      <c r="L10" s="508"/>
      <c r="M10" s="508"/>
      <c r="N10" s="508"/>
      <c r="O10" s="508"/>
      <c r="P10" s="508"/>
      <c r="Q10" s="508"/>
      <c r="R10" s="509"/>
      <c r="T10" s="21"/>
      <c r="U10" s="22"/>
      <c r="V10" s="526" t="s">
        <v>46</v>
      </c>
      <c r="W10" s="526"/>
      <c r="X10" s="508" t="s">
        <v>54</v>
      </c>
      <c r="Y10" s="508"/>
      <c r="Z10" s="508"/>
      <c r="AA10" s="12"/>
      <c r="AB10" s="12"/>
      <c r="AC10" s="12"/>
      <c r="AD10" s="13"/>
    </row>
    <row r="11" spans="2:30" ht="13.5" customHeight="1">
      <c r="B11" s="517"/>
      <c r="C11" s="518"/>
      <c r="D11" s="510"/>
      <c r="E11" s="511"/>
      <c r="F11" s="511"/>
      <c r="G11" s="512"/>
      <c r="H11" s="511"/>
      <c r="I11" s="511"/>
      <c r="J11" s="511"/>
      <c r="K11" s="511"/>
      <c r="L11" s="511"/>
      <c r="M11" s="511"/>
      <c r="N11" s="511"/>
      <c r="O11" s="511"/>
      <c r="P11" s="511"/>
      <c r="Q11" s="511"/>
      <c r="R11" s="512"/>
      <c r="T11" s="21"/>
      <c r="U11" s="22"/>
      <c r="V11" s="526"/>
      <c r="W11" s="526"/>
      <c r="X11" s="508"/>
      <c r="Y11" s="508"/>
      <c r="Z11" s="508"/>
      <c r="AA11" s="12"/>
      <c r="AB11" s="12"/>
      <c r="AC11" s="12"/>
      <c r="AD11" s="13"/>
    </row>
    <row r="12" spans="2:30" ht="19.5" customHeight="1">
      <c r="B12" s="517"/>
      <c r="C12" s="518"/>
      <c r="D12" s="504" t="s">
        <v>42</v>
      </c>
      <c r="E12" s="505"/>
      <c r="F12" s="505"/>
      <c r="G12" s="506"/>
      <c r="H12" s="505">
        <f>IF(ISBLANK(リスト!C5),"",リスト!C5)</f>
      </c>
      <c r="I12" s="505"/>
      <c r="J12" s="505"/>
      <c r="K12" s="505"/>
      <c r="L12" s="505"/>
      <c r="M12" s="505"/>
      <c r="N12" s="505"/>
      <c r="O12" s="506"/>
      <c r="P12" s="435" t="s">
        <v>3</v>
      </c>
      <c r="Q12" s="435"/>
      <c r="R12" s="435"/>
      <c r="T12" s="21"/>
      <c r="U12" s="22"/>
      <c r="V12" s="526" t="s">
        <v>51</v>
      </c>
      <c r="W12" s="526"/>
      <c r="X12" s="508" t="s">
        <v>55</v>
      </c>
      <c r="Y12" s="508"/>
      <c r="Z12" s="508"/>
      <c r="AA12" s="12"/>
      <c r="AB12" s="12"/>
      <c r="AC12" s="12"/>
      <c r="AD12" s="13"/>
    </row>
    <row r="13" spans="2:30" ht="13.5" customHeight="1">
      <c r="B13" s="517"/>
      <c r="C13" s="518"/>
      <c r="D13" s="523" t="s">
        <v>2</v>
      </c>
      <c r="E13" s="524"/>
      <c r="F13" s="524"/>
      <c r="G13" s="525"/>
      <c r="H13" s="524">
        <f>IF(ISBLANK(リスト!C6),"",リスト!C6)</f>
      </c>
      <c r="I13" s="524"/>
      <c r="J13" s="524"/>
      <c r="K13" s="524"/>
      <c r="L13" s="524"/>
      <c r="M13" s="524"/>
      <c r="N13" s="524"/>
      <c r="O13" s="525"/>
      <c r="P13" s="435"/>
      <c r="Q13" s="435"/>
      <c r="R13" s="435"/>
      <c r="T13" s="21"/>
      <c r="U13" s="22"/>
      <c r="V13" s="526" t="s">
        <v>52</v>
      </c>
      <c r="W13" s="526"/>
      <c r="X13" s="508" t="s">
        <v>56</v>
      </c>
      <c r="Y13" s="508"/>
      <c r="Z13" s="508"/>
      <c r="AA13" s="12"/>
      <c r="AB13" s="12"/>
      <c r="AC13" s="12"/>
      <c r="AD13" s="13"/>
    </row>
    <row r="14" spans="2:30" ht="13.5" customHeight="1">
      <c r="B14" s="517"/>
      <c r="C14" s="518"/>
      <c r="D14" s="510"/>
      <c r="E14" s="511"/>
      <c r="F14" s="511"/>
      <c r="G14" s="512"/>
      <c r="H14" s="511"/>
      <c r="I14" s="511"/>
      <c r="J14" s="511"/>
      <c r="K14" s="511"/>
      <c r="L14" s="511"/>
      <c r="M14" s="511"/>
      <c r="N14" s="511"/>
      <c r="O14" s="512"/>
      <c r="P14" s="435"/>
      <c r="Q14" s="435"/>
      <c r="R14" s="435"/>
      <c r="T14" s="21"/>
      <c r="U14" s="22"/>
      <c r="V14" s="526"/>
      <c r="W14" s="526"/>
      <c r="X14" s="508"/>
      <c r="Y14" s="508"/>
      <c r="Z14" s="508"/>
      <c r="AA14" s="12"/>
      <c r="AB14" s="12"/>
      <c r="AC14" s="12"/>
      <c r="AD14" s="13"/>
    </row>
    <row r="15" spans="2:30" ht="19.5" customHeight="1">
      <c r="B15" s="517"/>
      <c r="C15" s="518"/>
      <c r="D15" s="504" t="s">
        <v>13</v>
      </c>
      <c r="E15" s="505"/>
      <c r="F15" s="505"/>
      <c r="G15" s="506"/>
      <c r="H15" s="505">
        <f>IF(ISBLANK(リスト!C16),"",リスト!C16)</f>
      </c>
      <c r="I15" s="505"/>
      <c r="J15" s="505"/>
      <c r="K15" s="505"/>
      <c r="L15" s="505"/>
      <c r="M15" s="505"/>
      <c r="N15" s="505"/>
      <c r="O15" s="506"/>
      <c r="P15" s="435" t="s">
        <v>3</v>
      </c>
      <c r="Q15" s="435"/>
      <c r="R15" s="435"/>
      <c r="T15" s="21"/>
      <c r="U15" s="22"/>
      <c r="V15" s="526" t="s">
        <v>53</v>
      </c>
      <c r="W15" s="526"/>
      <c r="X15" s="508" t="s">
        <v>22</v>
      </c>
      <c r="Y15" s="508"/>
      <c r="Z15" s="508"/>
      <c r="AA15" s="12"/>
      <c r="AB15" s="12"/>
      <c r="AC15" s="12"/>
      <c r="AD15" s="13"/>
    </row>
    <row r="16" spans="2:30" ht="13.5" customHeight="1">
      <c r="B16" s="517"/>
      <c r="C16" s="518"/>
      <c r="D16" s="523" t="s">
        <v>44</v>
      </c>
      <c r="E16" s="524"/>
      <c r="F16" s="524"/>
      <c r="G16" s="525"/>
      <c r="H16" s="524">
        <f>IF(ISBLANK(リスト!C17),"",リスト!C17)</f>
      </c>
      <c r="I16" s="524"/>
      <c r="J16" s="524"/>
      <c r="K16" s="524"/>
      <c r="L16" s="524"/>
      <c r="M16" s="524"/>
      <c r="N16" s="524"/>
      <c r="O16" s="525"/>
      <c r="P16" s="435"/>
      <c r="Q16" s="435"/>
      <c r="R16" s="435"/>
      <c r="T16" s="21"/>
      <c r="U16" s="22"/>
      <c r="V16" s="12"/>
      <c r="W16" s="12"/>
      <c r="X16" s="12"/>
      <c r="Y16" s="519" t="s">
        <v>50</v>
      </c>
      <c r="Z16" s="519"/>
      <c r="AA16" s="519"/>
      <c r="AB16" s="519"/>
      <c r="AC16" s="519"/>
      <c r="AD16" s="520"/>
    </row>
    <row r="17" spans="2:30" ht="13.5" customHeight="1">
      <c r="B17" s="517"/>
      <c r="C17" s="518"/>
      <c r="D17" s="510"/>
      <c r="E17" s="511"/>
      <c r="F17" s="511"/>
      <c r="G17" s="512"/>
      <c r="H17" s="511"/>
      <c r="I17" s="511"/>
      <c r="J17" s="511"/>
      <c r="K17" s="511"/>
      <c r="L17" s="511"/>
      <c r="M17" s="511"/>
      <c r="N17" s="511"/>
      <c r="O17" s="512"/>
      <c r="P17" s="435"/>
      <c r="Q17" s="435"/>
      <c r="R17" s="435"/>
      <c r="T17" s="8"/>
      <c r="U17" s="9"/>
      <c r="V17" s="9"/>
      <c r="W17" s="9"/>
      <c r="X17" s="9"/>
      <c r="Y17" s="521"/>
      <c r="Z17" s="521"/>
      <c r="AA17" s="521"/>
      <c r="AB17" s="521"/>
      <c r="AC17" s="521"/>
      <c r="AD17" s="522"/>
    </row>
    <row r="18" spans="2:18" ht="19.5" customHeight="1">
      <c r="B18" s="517"/>
      <c r="C18" s="518"/>
      <c r="D18" s="507" t="s">
        <v>45</v>
      </c>
      <c r="E18" s="508"/>
      <c r="F18" s="508"/>
      <c r="G18" s="509"/>
      <c r="H18" s="504" t="s">
        <v>70</v>
      </c>
      <c r="I18" s="505"/>
      <c r="J18" s="505">
        <f>IF(ISBLANK(リスト!C7),"",リスト!C7)</f>
      </c>
      <c r="K18" s="505"/>
      <c r="L18" s="29" t="s">
        <v>69</v>
      </c>
      <c r="M18" s="505">
        <f>IF(ISBLANK(リスト!C8),"",リスト!C8)</f>
      </c>
      <c r="N18" s="505"/>
      <c r="O18" s="29"/>
      <c r="P18" s="29"/>
      <c r="Q18" s="29"/>
      <c r="R18" s="30"/>
    </row>
    <row r="19" spans="2:18" ht="13.5" customHeight="1">
      <c r="B19" s="517"/>
      <c r="C19" s="518"/>
      <c r="D19" s="507"/>
      <c r="E19" s="508"/>
      <c r="F19" s="508"/>
      <c r="G19" s="509"/>
      <c r="H19" s="524">
        <f>IF(ISBLANK(リスト!C9),"",リスト!C9)</f>
      </c>
      <c r="I19" s="524"/>
      <c r="J19" s="524"/>
      <c r="K19" s="524"/>
      <c r="L19" s="524"/>
      <c r="M19" s="524"/>
      <c r="N19" s="524"/>
      <c r="O19" s="524"/>
      <c r="P19" s="524"/>
      <c r="Q19" s="524"/>
      <c r="R19" s="525"/>
    </row>
    <row r="20" spans="2:18" ht="13.5" customHeight="1">
      <c r="B20" s="507"/>
      <c r="C20" s="509"/>
      <c r="D20" s="507"/>
      <c r="E20" s="508"/>
      <c r="F20" s="508"/>
      <c r="G20" s="509"/>
      <c r="H20" s="508"/>
      <c r="I20" s="508"/>
      <c r="J20" s="508"/>
      <c r="K20" s="508"/>
      <c r="L20" s="508"/>
      <c r="M20" s="508"/>
      <c r="N20" s="508"/>
      <c r="O20" s="508"/>
      <c r="P20" s="508"/>
      <c r="Q20" s="508"/>
      <c r="R20" s="509"/>
    </row>
    <row r="21" spans="2:18" ht="13.5" customHeight="1">
      <c r="B21" s="507"/>
      <c r="C21" s="509"/>
      <c r="D21" s="507"/>
      <c r="E21" s="508"/>
      <c r="F21" s="508"/>
      <c r="G21" s="509"/>
      <c r="H21" s="546"/>
      <c r="I21" s="546"/>
      <c r="J21" s="546"/>
      <c r="K21" s="546"/>
      <c r="L21" s="546"/>
      <c r="M21" s="546"/>
      <c r="N21" s="546"/>
      <c r="O21" s="546"/>
      <c r="P21" s="546"/>
      <c r="Q21" s="546"/>
      <c r="R21" s="547"/>
    </row>
    <row r="22" spans="2:18" ht="19.5" customHeight="1">
      <c r="B22" s="510"/>
      <c r="C22" s="512"/>
      <c r="D22" s="510"/>
      <c r="E22" s="511"/>
      <c r="F22" s="511"/>
      <c r="G22" s="512"/>
      <c r="H22" s="544" t="s">
        <v>71</v>
      </c>
      <c r="I22" s="545"/>
      <c r="J22" s="548">
        <f>IF(ISBLANK(リスト!C10),"",リスト!C10)</f>
      </c>
      <c r="K22" s="548"/>
      <c r="L22" s="32" t="s">
        <v>69</v>
      </c>
      <c r="M22" s="548">
        <f>IF(ISBLANK(リスト!C11),"",リスト!C11)</f>
      </c>
      <c r="N22" s="548"/>
      <c r="O22" s="32" t="s">
        <v>69</v>
      </c>
      <c r="P22" s="548">
        <f>IF(ISBLANK(リスト!C12),"",リスト!C12)</f>
      </c>
      <c r="Q22" s="548"/>
      <c r="R22" s="549"/>
    </row>
    <row r="24" spans="2:13" ht="13.5" customHeight="1">
      <c r="B24" s="435" t="s">
        <v>40</v>
      </c>
      <c r="C24" s="435"/>
      <c r="D24" s="435"/>
      <c r="E24" s="435"/>
      <c r="F24" s="435"/>
      <c r="G24" s="435"/>
      <c r="H24" s="435"/>
      <c r="I24" s="435"/>
      <c r="J24" s="435"/>
      <c r="K24" s="435"/>
      <c r="L24" s="435"/>
      <c r="M24" s="435"/>
    </row>
    <row r="25" spans="2:13" ht="13.5" customHeight="1">
      <c r="B25" s="435"/>
      <c r="C25" s="435"/>
      <c r="D25" s="435"/>
      <c r="E25" s="435"/>
      <c r="F25" s="435"/>
      <c r="G25" s="435"/>
      <c r="H25" s="435"/>
      <c r="I25" s="435"/>
      <c r="J25" s="435"/>
      <c r="K25" s="435"/>
      <c r="L25" s="435"/>
      <c r="M25" s="435"/>
    </row>
    <row r="26" spans="2:13" ht="13.5" customHeight="1">
      <c r="B26" s="516" t="s">
        <v>16</v>
      </c>
      <c r="C26" s="516"/>
      <c r="D26" s="516" t="s">
        <v>18</v>
      </c>
      <c r="E26" s="516"/>
      <c r="F26" s="516"/>
      <c r="G26" s="516"/>
      <c r="H26" s="543" t="s">
        <v>27</v>
      </c>
      <c r="I26" s="543"/>
      <c r="J26" s="516"/>
      <c r="K26" s="516"/>
      <c r="L26" s="516"/>
      <c r="M26" s="516"/>
    </row>
    <row r="27" spans="2:13" ht="13.5" customHeight="1">
      <c r="B27" s="516"/>
      <c r="C27" s="516"/>
      <c r="D27" s="516"/>
      <c r="E27" s="516"/>
      <c r="F27" s="516"/>
      <c r="G27" s="516"/>
      <c r="H27" s="543"/>
      <c r="I27" s="543"/>
      <c r="J27" s="516"/>
      <c r="K27" s="516"/>
      <c r="L27" s="516"/>
      <c r="M27" s="516"/>
    </row>
    <row r="28" spans="2:13" ht="13.5" customHeight="1">
      <c r="B28" s="516"/>
      <c r="C28" s="516"/>
      <c r="D28" s="516" t="s">
        <v>19</v>
      </c>
      <c r="E28" s="516"/>
      <c r="F28" s="516"/>
      <c r="G28" s="516"/>
      <c r="H28" s="543" t="s">
        <v>28</v>
      </c>
      <c r="I28" s="543"/>
      <c r="J28" s="516"/>
      <c r="K28" s="516"/>
      <c r="L28" s="516"/>
      <c r="M28" s="516"/>
    </row>
    <row r="29" spans="2:13" ht="13.5" customHeight="1">
      <c r="B29" s="516"/>
      <c r="C29" s="516"/>
      <c r="D29" s="516"/>
      <c r="E29" s="516"/>
      <c r="F29" s="516"/>
      <c r="G29" s="516"/>
      <c r="H29" s="543"/>
      <c r="I29" s="543"/>
      <c r="J29" s="516"/>
      <c r="K29" s="516"/>
      <c r="L29" s="516"/>
      <c r="M29" s="516"/>
    </row>
    <row r="30" spans="2:13" ht="13.5" customHeight="1">
      <c r="B30" s="516"/>
      <c r="C30" s="516"/>
      <c r="D30" s="516" t="s">
        <v>24</v>
      </c>
      <c r="E30" s="516"/>
      <c r="F30" s="516"/>
      <c r="G30" s="516"/>
      <c r="H30" s="543" t="s">
        <v>29</v>
      </c>
      <c r="I30" s="543"/>
      <c r="J30" s="516"/>
      <c r="K30" s="516"/>
      <c r="L30" s="516"/>
      <c r="M30" s="516"/>
    </row>
    <row r="31" spans="2:13" ht="13.5" customHeight="1">
      <c r="B31" s="516"/>
      <c r="C31" s="516"/>
      <c r="D31" s="516"/>
      <c r="E31" s="516"/>
      <c r="F31" s="516"/>
      <c r="G31" s="516"/>
      <c r="H31" s="543"/>
      <c r="I31" s="543"/>
      <c r="J31" s="516"/>
      <c r="K31" s="516"/>
      <c r="L31" s="516"/>
      <c r="M31" s="516"/>
    </row>
    <row r="32" spans="2:29" ht="13.5" customHeight="1">
      <c r="B32" s="516"/>
      <c r="C32" s="516"/>
      <c r="D32" s="516" t="s">
        <v>20</v>
      </c>
      <c r="E32" s="516"/>
      <c r="F32" s="516"/>
      <c r="G32" s="516"/>
      <c r="H32" s="543" t="s">
        <v>30</v>
      </c>
      <c r="I32" s="543"/>
      <c r="J32" s="516"/>
      <c r="K32" s="516"/>
      <c r="L32" s="516"/>
      <c r="M32" s="516"/>
      <c r="P32" s="535" t="s">
        <v>57</v>
      </c>
      <c r="Q32" s="536"/>
      <c r="R32" s="536"/>
      <c r="S32" s="536"/>
      <c r="T32" s="536"/>
      <c r="U32" s="536"/>
      <c r="V32" s="536"/>
      <c r="W32" s="536"/>
      <c r="X32" s="536"/>
      <c r="Y32" s="536"/>
      <c r="Z32" s="536"/>
      <c r="AA32" s="536"/>
      <c r="AB32" s="536"/>
      <c r="AC32" s="537"/>
    </row>
    <row r="33" spans="2:29" ht="13.5" customHeight="1">
      <c r="B33" s="516"/>
      <c r="C33" s="516"/>
      <c r="D33" s="516"/>
      <c r="E33" s="516"/>
      <c r="F33" s="516"/>
      <c r="G33" s="516"/>
      <c r="H33" s="543"/>
      <c r="I33" s="543"/>
      <c r="J33" s="516"/>
      <c r="K33" s="516"/>
      <c r="L33" s="516"/>
      <c r="M33" s="516"/>
      <c r="P33" s="529"/>
      <c r="Q33" s="527"/>
      <c r="R33" s="527"/>
      <c r="S33" s="527"/>
      <c r="T33" s="527"/>
      <c r="U33" s="527"/>
      <c r="V33" s="527"/>
      <c r="W33" s="527"/>
      <c r="X33" s="527"/>
      <c r="Y33" s="527"/>
      <c r="Z33" s="527"/>
      <c r="AA33" s="527"/>
      <c r="AB33" s="527"/>
      <c r="AC33" s="528"/>
    </row>
    <row r="34" spans="2:29" ht="13.5" customHeight="1">
      <c r="B34" s="516"/>
      <c r="C34" s="516"/>
      <c r="D34" s="516" t="s">
        <v>21</v>
      </c>
      <c r="E34" s="516"/>
      <c r="F34" s="516"/>
      <c r="G34" s="516"/>
      <c r="H34" s="543" t="s">
        <v>31</v>
      </c>
      <c r="I34" s="543"/>
      <c r="J34" s="516"/>
      <c r="K34" s="516"/>
      <c r="L34" s="516"/>
      <c r="M34" s="516"/>
      <c r="P34" s="5"/>
      <c r="Q34" s="6"/>
      <c r="R34" s="6"/>
      <c r="S34" s="7"/>
      <c r="T34" s="532" t="s">
        <v>38</v>
      </c>
      <c r="U34" s="533"/>
      <c r="V34" s="14"/>
      <c r="W34" s="532" t="s">
        <v>39</v>
      </c>
      <c r="X34" s="533"/>
      <c r="Y34" s="15"/>
      <c r="Z34" s="14" t="s">
        <v>37</v>
      </c>
      <c r="AA34" s="14"/>
      <c r="AB34" s="14"/>
      <c r="AC34" s="15"/>
    </row>
    <row r="35" spans="2:29" ht="13.5" customHeight="1">
      <c r="B35" s="516"/>
      <c r="C35" s="516"/>
      <c r="D35" s="516"/>
      <c r="E35" s="516"/>
      <c r="F35" s="516"/>
      <c r="G35" s="516"/>
      <c r="H35" s="543"/>
      <c r="I35" s="543"/>
      <c r="J35" s="516"/>
      <c r="K35" s="516"/>
      <c r="L35" s="516"/>
      <c r="M35" s="516"/>
      <c r="P35" s="507" t="s">
        <v>36</v>
      </c>
      <c r="Q35" s="508"/>
      <c r="R35" s="508"/>
      <c r="S35" s="509"/>
      <c r="T35" s="529"/>
      <c r="U35" s="527"/>
      <c r="V35" s="527"/>
      <c r="W35" s="529"/>
      <c r="X35" s="527"/>
      <c r="Y35" s="528"/>
      <c r="Z35" s="527"/>
      <c r="AA35" s="527"/>
      <c r="AB35" s="527"/>
      <c r="AC35" s="528"/>
    </row>
    <row r="36" spans="2:29" ht="13.5" customHeight="1">
      <c r="B36" s="516"/>
      <c r="C36" s="516"/>
      <c r="D36" s="516" t="s">
        <v>22</v>
      </c>
      <c r="E36" s="516"/>
      <c r="F36" s="516"/>
      <c r="G36" s="516"/>
      <c r="H36" s="543" t="s">
        <v>32</v>
      </c>
      <c r="I36" s="543"/>
      <c r="J36" s="516"/>
      <c r="K36" s="516"/>
      <c r="L36" s="516"/>
      <c r="M36" s="516"/>
      <c r="P36" s="507"/>
      <c r="Q36" s="508"/>
      <c r="R36" s="508"/>
      <c r="S36" s="509"/>
      <c r="T36" s="529"/>
      <c r="U36" s="527"/>
      <c r="V36" s="527"/>
      <c r="W36" s="529"/>
      <c r="X36" s="527"/>
      <c r="Y36" s="528"/>
      <c r="Z36" s="527"/>
      <c r="AA36" s="527"/>
      <c r="AB36" s="527"/>
      <c r="AC36" s="528"/>
    </row>
    <row r="37" spans="2:29" ht="13.5" customHeight="1">
      <c r="B37" s="516"/>
      <c r="C37" s="516"/>
      <c r="D37" s="516"/>
      <c r="E37" s="516"/>
      <c r="F37" s="516"/>
      <c r="G37" s="516"/>
      <c r="H37" s="543"/>
      <c r="I37" s="543"/>
      <c r="J37" s="516"/>
      <c r="K37" s="516"/>
      <c r="L37" s="516"/>
      <c r="M37" s="516"/>
      <c r="P37" s="11"/>
      <c r="Q37" s="9"/>
      <c r="R37" s="9"/>
      <c r="S37" s="9"/>
      <c r="T37" s="18"/>
      <c r="U37" s="19"/>
      <c r="V37" s="20" t="s">
        <v>7</v>
      </c>
      <c r="W37" s="18"/>
      <c r="X37" s="19"/>
      <c r="Y37" s="20" t="s">
        <v>7</v>
      </c>
      <c r="Z37" s="19"/>
      <c r="AA37" s="19"/>
      <c r="AB37" s="19"/>
      <c r="AC37" s="20" t="s">
        <v>7</v>
      </c>
    </row>
    <row r="38" spans="2:29" ht="13.5" customHeight="1">
      <c r="B38" s="516" t="s">
        <v>23</v>
      </c>
      <c r="C38" s="516"/>
      <c r="D38" s="516"/>
      <c r="E38" s="516"/>
      <c r="F38" s="516"/>
      <c r="G38" s="516"/>
      <c r="H38" s="543" t="s">
        <v>33</v>
      </c>
      <c r="I38" s="543"/>
      <c r="J38" s="516" t="s">
        <v>122</v>
      </c>
      <c r="K38" s="516"/>
      <c r="L38" s="516"/>
      <c r="M38" s="516"/>
      <c r="P38" s="5"/>
      <c r="Q38" s="6"/>
      <c r="R38" s="6"/>
      <c r="S38" s="7"/>
      <c r="T38" s="530" t="s">
        <v>38</v>
      </c>
      <c r="U38" s="531"/>
      <c r="V38" s="16"/>
      <c r="W38" s="530" t="s">
        <v>39</v>
      </c>
      <c r="X38" s="531"/>
      <c r="Y38" s="17"/>
      <c r="Z38" s="16" t="s">
        <v>37</v>
      </c>
      <c r="AA38" s="16"/>
      <c r="AB38" s="16"/>
      <c r="AC38" s="17"/>
    </row>
    <row r="39" spans="2:29" ht="13.5" customHeight="1">
      <c r="B39" s="516"/>
      <c r="C39" s="516"/>
      <c r="D39" s="516"/>
      <c r="E39" s="516"/>
      <c r="F39" s="516"/>
      <c r="G39" s="516"/>
      <c r="H39" s="543"/>
      <c r="I39" s="543"/>
      <c r="J39" s="516"/>
      <c r="K39" s="516"/>
      <c r="L39" s="516"/>
      <c r="M39" s="516"/>
      <c r="P39" s="507" t="s">
        <v>68</v>
      </c>
      <c r="Q39" s="508"/>
      <c r="R39" s="508"/>
      <c r="S39" s="509"/>
      <c r="T39" s="529">
        <f>COUNTIF('部員名簿'!$G$26:$G$28,"男")</f>
        <v>0</v>
      </c>
      <c r="U39" s="527"/>
      <c r="V39" s="527"/>
      <c r="W39" s="529">
        <f>COUNTIF('部員名簿'!$G$26:$G$28,"女")</f>
        <v>0</v>
      </c>
      <c r="X39" s="527"/>
      <c r="Y39" s="527"/>
      <c r="Z39" s="529">
        <f>SUM(T39:Y40)</f>
        <v>0</v>
      </c>
      <c r="AA39" s="527"/>
      <c r="AB39" s="527"/>
      <c r="AC39" s="528"/>
    </row>
    <row r="40" spans="2:29" ht="13.5" customHeight="1">
      <c r="B40" s="516" t="s">
        <v>25</v>
      </c>
      <c r="C40" s="516"/>
      <c r="D40" s="516"/>
      <c r="E40" s="516"/>
      <c r="F40" s="516"/>
      <c r="G40" s="516"/>
      <c r="H40" s="543" t="s">
        <v>34</v>
      </c>
      <c r="I40" s="543"/>
      <c r="J40" s="516"/>
      <c r="K40" s="516"/>
      <c r="L40" s="516"/>
      <c r="M40" s="516"/>
      <c r="P40" s="507"/>
      <c r="Q40" s="508"/>
      <c r="R40" s="508"/>
      <c r="S40" s="509"/>
      <c r="T40" s="529"/>
      <c r="U40" s="527"/>
      <c r="V40" s="527"/>
      <c r="W40" s="529"/>
      <c r="X40" s="527"/>
      <c r="Y40" s="527"/>
      <c r="Z40" s="529"/>
      <c r="AA40" s="527"/>
      <c r="AB40" s="527"/>
      <c r="AC40" s="528"/>
    </row>
    <row r="41" spans="2:29" ht="13.5" customHeight="1">
      <c r="B41" s="516"/>
      <c r="C41" s="516"/>
      <c r="D41" s="516"/>
      <c r="E41" s="516"/>
      <c r="F41" s="516"/>
      <c r="G41" s="516"/>
      <c r="H41" s="543"/>
      <c r="I41" s="543"/>
      <c r="J41" s="516"/>
      <c r="K41" s="516"/>
      <c r="L41" s="516"/>
      <c r="M41" s="516"/>
      <c r="P41" s="8"/>
      <c r="Q41" s="9"/>
      <c r="R41" s="9"/>
      <c r="S41" s="9"/>
      <c r="T41" s="18"/>
      <c r="U41" s="19"/>
      <c r="V41" s="20" t="s">
        <v>7</v>
      </c>
      <c r="W41" s="18"/>
      <c r="X41" s="19"/>
      <c r="Y41" s="20" t="s">
        <v>7</v>
      </c>
      <c r="Z41" s="19"/>
      <c r="AA41" s="19"/>
      <c r="AB41" s="19"/>
      <c r="AC41" s="20" t="s">
        <v>7</v>
      </c>
    </row>
    <row r="42" spans="2:13" ht="13.5" customHeight="1">
      <c r="B42" s="516" t="s">
        <v>26</v>
      </c>
      <c r="C42" s="516"/>
      <c r="D42" s="516"/>
      <c r="E42" s="516"/>
      <c r="F42" s="516"/>
      <c r="G42" s="516"/>
      <c r="H42" s="543" t="s">
        <v>35</v>
      </c>
      <c r="I42" s="543"/>
      <c r="J42" s="516"/>
      <c r="K42" s="516"/>
      <c r="L42" s="516"/>
      <c r="M42" s="516"/>
    </row>
    <row r="43" spans="2:13" ht="13.5" customHeight="1">
      <c r="B43" s="516"/>
      <c r="C43" s="516"/>
      <c r="D43" s="516"/>
      <c r="E43" s="516"/>
      <c r="F43" s="516"/>
      <c r="G43" s="516"/>
      <c r="H43" s="543"/>
      <c r="I43" s="543"/>
      <c r="J43" s="516"/>
      <c r="K43" s="516"/>
      <c r="L43" s="516"/>
      <c r="M43" s="516"/>
    </row>
    <row r="44" spans="2:12" ht="13.5" customHeight="1">
      <c r="B44" s="1"/>
      <c r="C44" s="1"/>
      <c r="D44" s="1"/>
      <c r="E44" s="1"/>
      <c r="F44" s="1"/>
      <c r="G44" s="1"/>
      <c r="H44" s="1"/>
      <c r="I44" s="1"/>
      <c r="J44" s="1"/>
      <c r="K44" s="1"/>
      <c r="L44" s="1"/>
    </row>
    <row r="47" spans="2:29" ht="13.5" customHeight="1">
      <c r="B47" s="5"/>
      <c r="C47" s="6"/>
      <c r="D47" s="6"/>
      <c r="E47" s="7"/>
      <c r="F47" s="500" t="s">
        <v>60</v>
      </c>
      <c r="G47" s="495"/>
      <c r="H47" s="495"/>
      <c r="I47" s="495"/>
      <c r="J47" s="495"/>
      <c r="K47" s="501"/>
      <c r="L47" s="500" t="s">
        <v>61</v>
      </c>
      <c r="M47" s="495"/>
      <c r="N47" s="495"/>
      <c r="O47" s="495"/>
      <c r="P47" s="495"/>
      <c r="Q47" s="501"/>
      <c r="R47" s="500" t="s">
        <v>62</v>
      </c>
      <c r="S47" s="495"/>
      <c r="T47" s="495"/>
      <c r="U47" s="495"/>
      <c r="V47" s="495"/>
      <c r="W47" s="501"/>
      <c r="X47" s="513" t="s">
        <v>63</v>
      </c>
      <c r="Y47" s="514"/>
      <c r="Z47" s="514"/>
      <c r="AA47" s="514"/>
      <c r="AB47" s="514"/>
      <c r="AC47" s="515"/>
    </row>
    <row r="48" spans="2:29" ht="13.5" customHeight="1">
      <c r="B48" s="11"/>
      <c r="C48" s="12"/>
      <c r="D48" s="12"/>
      <c r="E48" s="13"/>
      <c r="F48" s="498"/>
      <c r="G48" s="499"/>
      <c r="H48" s="499"/>
      <c r="I48" s="499"/>
      <c r="J48" s="499"/>
      <c r="K48" s="502"/>
      <c r="L48" s="498"/>
      <c r="M48" s="499"/>
      <c r="N48" s="499"/>
      <c r="O48" s="499"/>
      <c r="P48" s="499"/>
      <c r="Q48" s="502"/>
      <c r="R48" s="498"/>
      <c r="S48" s="499"/>
      <c r="T48" s="499"/>
      <c r="U48" s="499"/>
      <c r="V48" s="499"/>
      <c r="W48" s="502"/>
      <c r="X48" s="507"/>
      <c r="Y48" s="508"/>
      <c r="Z48" s="508"/>
      <c r="AA48" s="508"/>
      <c r="AB48" s="508"/>
      <c r="AC48" s="509"/>
    </row>
    <row r="49" spans="2:29" ht="13.5" customHeight="1">
      <c r="B49" s="8"/>
      <c r="C49" s="9"/>
      <c r="D49" s="9"/>
      <c r="E49" s="10"/>
      <c r="F49" s="496"/>
      <c r="G49" s="497"/>
      <c r="H49" s="497"/>
      <c r="I49" s="497"/>
      <c r="J49" s="497"/>
      <c r="K49" s="503"/>
      <c r="L49" s="496"/>
      <c r="M49" s="497"/>
      <c r="N49" s="497"/>
      <c r="O49" s="497"/>
      <c r="P49" s="497"/>
      <c r="Q49" s="503"/>
      <c r="R49" s="496"/>
      <c r="S49" s="497"/>
      <c r="T49" s="497"/>
      <c r="U49" s="497"/>
      <c r="V49" s="497"/>
      <c r="W49" s="503"/>
      <c r="X49" s="510"/>
      <c r="Y49" s="511"/>
      <c r="Z49" s="511"/>
      <c r="AA49" s="511"/>
      <c r="AB49" s="511"/>
      <c r="AC49" s="512"/>
    </row>
    <row r="50" spans="2:29" ht="13.5" customHeight="1">
      <c r="B50" s="513" t="s">
        <v>58</v>
      </c>
      <c r="C50" s="514"/>
      <c r="D50" s="514"/>
      <c r="E50" s="515"/>
      <c r="F50" s="494"/>
      <c r="G50" s="495"/>
      <c r="H50" s="23" t="s">
        <v>64</v>
      </c>
      <c r="I50" s="23" t="s">
        <v>65</v>
      </c>
      <c r="J50" s="23"/>
      <c r="K50" s="24" t="s">
        <v>7</v>
      </c>
      <c r="L50" s="494"/>
      <c r="M50" s="495"/>
      <c r="N50" s="23" t="s">
        <v>64</v>
      </c>
      <c r="O50" s="23" t="s">
        <v>65</v>
      </c>
      <c r="P50" s="23"/>
      <c r="Q50" s="24" t="s">
        <v>7</v>
      </c>
      <c r="R50" s="494"/>
      <c r="S50" s="495"/>
      <c r="T50" s="23" t="s">
        <v>64</v>
      </c>
      <c r="U50" s="23" t="s">
        <v>65</v>
      </c>
      <c r="V50" s="23"/>
      <c r="W50" s="24" t="s">
        <v>7</v>
      </c>
      <c r="X50" s="25"/>
      <c r="Y50" s="23"/>
      <c r="Z50" s="23"/>
      <c r="AA50" s="23"/>
      <c r="AB50" s="23"/>
      <c r="AC50" s="24"/>
    </row>
    <row r="51" spans="2:29" ht="13.5" customHeight="1">
      <c r="B51" s="507"/>
      <c r="C51" s="508"/>
      <c r="D51" s="508"/>
      <c r="E51" s="509"/>
      <c r="F51" s="498"/>
      <c r="G51" s="499"/>
      <c r="H51" s="499"/>
      <c r="I51" s="499"/>
      <c r="J51" s="499"/>
      <c r="K51" s="26"/>
      <c r="L51" s="498"/>
      <c r="M51" s="499"/>
      <c r="N51" s="499"/>
      <c r="O51" s="499"/>
      <c r="P51" s="499"/>
      <c r="Q51" s="26"/>
      <c r="R51" s="498"/>
      <c r="S51" s="499"/>
      <c r="T51" s="499"/>
      <c r="U51" s="499"/>
      <c r="V51" s="499"/>
      <c r="W51" s="26"/>
      <c r="X51" s="498"/>
      <c r="Y51" s="499"/>
      <c r="Z51" s="499"/>
      <c r="AA51" s="499"/>
      <c r="AB51" s="499"/>
      <c r="AC51" s="26"/>
    </row>
    <row r="52" spans="2:29" ht="13.5" customHeight="1">
      <c r="B52" s="510"/>
      <c r="C52" s="511"/>
      <c r="D52" s="511"/>
      <c r="E52" s="512"/>
      <c r="F52" s="496"/>
      <c r="G52" s="497"/>
      <c r="H52" s="497"/>
      <c r="I52" s="497"/>
      <c r="J52" s="497"/>
      <c r="K52" s="27" t="s">
        <v>64</v>
      </c>
      <c r="L52" s="496"/>
      <c r="M52" s="497"/>
      <c r="N52" s="497"/>
      <c r="O52" s="497"/>
      <c r="P52" s="497"/>
      <c r="Q52" s="27" t="s">
        <v>64</v>
      </c>
      <c r="R52" s="496"/>
      <c r="S52" s="497"/>
      <c r="T52" s="497"/>
      <c r="U52" s="497"/>
      <c r="V52" s="497"/>
      <c r="W52" s="27" t="s">
        <v>64</v>
      </c>
      <c r="X52" s="496"/>
      <c r="Y52" s="497"/>
      <c r="Z52" s="497"/>
      <c r="AA52" s="497"/>
      <c r="AB52" s="497"/>
      <c r="AC52" s="27" t="s">
        <v>64</v>
      </c>
    </row>
    <row r="53" spans="2:29" ht="13.5" customHeight="1">
      <c r="B53" s="513" t="s">
        <v>59</v>
      </c>
      <c r="C53" s="514"/>
      <c r="D53" s="514"/>
      <c r="E53" s="515"/>
      <c r="F53" s="494"/>
      <c r="G53" s="495"/>
      <c r="H53" s="495"/>
      <c r="I53" s="495"/>
      <c r="J53" s="495"/>
      <c r="K53" s="23"/>
      <c r="L53" s="494"/>
      <c r="M53" s="495"/>
      <c r="N53" s="495"/>
      <c r="O53" s="495"/>
      <c r="P53" s="495"/>
      <c r="Q53" s="23"/>
      <c r="R53" s="494"/>
      <c r="S53" s="495"/>
      <c r="T53" s="495"/>
      <c r="U53" s="495"/>
      <c r="V53" s="495"/>
      <c r="W53" s="23"/>
      <c r="X53" s="494"/>
      <c r="Y53" s="495"/>
      <c r="Z53" s="495"/>
      <c r="AA53" s="495"/>
      <c r="AB53" s="495"/>
      <c r="AC53" s="24"/>
    </row>
    <row r="54" spans="2:29" ht="13.5" customHeight="1">
      <c r="B54" s="510"/>
      <c r="C54" s="511"/>
      <c r="D54" s="511"/>
      <c r="E54" s="512"/>
      <c r="F54" s="496"/>
      <c r="G54" s="497"/>
      <c r="H54" s="497"/>
      <c r="I54" s="497"/>
      <c r="J54" s="497"/>
      <c r="K54" s="28" t="s">
        <v>64</v>
      </c>
      <c r="L54" s="496"/>
      <c r="M54" s="497"/>
      <c r="N54" s="497"/>
      <c r="O54" s="497"/>
      <c r="P54" s="497"/>
      <c r="Q54" s="28" t="s">
        <v>64</v>
      </c>
      <c r="R54" s="496"/>
      <c r="S54" s="497"/>
      <c r="T54" s="497"/>
      <c r="U54" s="497"/>
      <c r="V54" s="497"/>
      <c r="W54" s="28" t="s">
        <v>64</v>
      </c>
      <c r="X54" s="496"/>
      <c r="Y54" s="497"/>
      <c r="Z54" s="497"/>
      <c r="AA54" s="497"/>
      <c r="AB54" s="497"/>
      <c r="AC54" s="27" t="s">
        <v>64</v>
      </c>
    </row>
    <row r="55" spans="2:29" ht="13.5" customHeight="1">
      <c r="B55" s="513" t="s">
        <v>37</v>
      </c>
      <c r="C55" s="514"/>
      <c r="D55" s="514"/>
      <c r="E55" s="515"/>
      <c r="F55" s="494"/>
      <c r="G55" s="495"/>
      <c r="H55" s="495"/>
      <c r="I55" s="495"/>
      <c r="J55" s="495"/>
      <c r="K55" s="23"/>
      <c r="L55" s="494"/>
      <c r="M55" s="495"/>
      <c r="N55" s="495"/>
      <c r="O55" s="495"/>
      <c r="P55" s="495"/>
      <c r="Q55" s="23"/>
      <c r="R55" s="494"/>
      <c r="S55" s="495"/>
      <c r="T55" s="495"/>
      <c r="U55" s="495"/>
      <c r="V55" s="495"/>
      <c r="W55" s="23"/>
      <c r="X55" s="494"/>
      <c r="Y55" s="495"/>
      <c r="Z55" s="495"/>
      <c r="AA55" s="495"/>
      <c r="AB55" s="495"/>
      <c r="AC55" s="24"/>
    </row>
    <row r="56" spans="2:29" ht="13.5" customHeight="1">
      <c r="B56" s="510"/>
      <c r="C56" s="511"/>
      <c r="D56" s="511"/>
      <c r="E56" s="512"/>
      <c r="F56" s="496"/>
      <c r="G56" s="497"/>
      <c r="H56" s="497"/>
      <c r="I56" s="497"/>
      <c r="J56" s="497"/>
      <c r="K56" s="28" t="s">
        <v>64</v>
      </c>
      <c r="L56" s="496"/>
      <c r="M56" s="497"/>
      <c r="N56" s="497"/>
      <c r="O56" s="497"/>
      <c r="P56" s="497"/>
      <c r="Q56" s="28" t="s">
        <v>64</v>
      </c>
      <c r="R56" s="496"/>
      <c r="S56" s="497"/>
      <c r="T56" s="497"/>
      <c r="U56" s="497"/>
      <c r="V56" s="497"/>
      <c r="W56" s="28" t="s">
        <v>64</v>
      </c>
      <c r="X56" s="496"/>
      <c r="Y56" s="497"/>
      <c r="Z56" s="497"/>
      <c r="AA56" s="497"/>
      <c r="AB56" s="497"/>
      <c r="AC56" s="27" t="s">
        <v>64</v>
      </c>
    </row>
  </sheetData>
  <mergeCells count="109">
    <mergeCell ref="J22:K22"/>
    <mergeCell ref="M22:N22"/>
    <mergeCell ref="P22:R22"/>
    <mergeCell ref="H7:R8"/>
    <mergeCell ref="H9:R11"/>
    <mergeCell ref="M18:N18"/>
    <mergeCell ref="P15:R17"/>
    <mergeCell ref="D28:G29"/>
    <mergeCell ref="B5:C7"/>
    <mergeCell ref="H18:I18"/>
    <mergeCell ref="J18:K18"/>
    <mergeCell ref="H22:I22"/>
    <mergeCell ref="D16:G17"/>
    <mergeCell ref="H15:O15"/>
    <mergeCell ref="H16:O17"/>
    <mergeCell ref="H19:R21"/>
    <mergeCell ref="D5:G6"/>
    <mergeCell ref="J42:M43"/>
    <mergeCell ref="H28:I29"/>
    <mergeCell ref="H30:I31"/>
    <mergeCell ref="H32:I33"/>
    <mergeCell ref="H34:I35"/>
    <mergeCell ref="H36:I37"/>
    <mergeCell ref="H38:I39"/>
    <mergeCell ref="H40:I41"/>
    <mergeCell ref="H42:I43"/>
    <mergeCell ref="J38:M39"/>
    <mergeCell ref="B50:E52"/>
    <mergeCell ref="B53:E54"/>
    <mergeCell ref="B55:E56"/>
    <mergeCell ref="F47:K49"/>
    <mergeCell ref="F53:J54"/>
    <mergeCell ref="F51:J52"/>
    <mergeCell ref="Z39:AC40"/>
    <mergeCell ref="B24:M25"/>
    <mergeCell ref="J26:M27"/>
    <mergeCell ref="H26:I27"/>
    <mergeCell ref="D26:G27"/>
    <mergeCell ref="J28:M29"/>
    <mergeCell ref="J30:M31"/>
    <mergeCell ref="J32:M33"/>
    <mergeCell ref="J34:M35"/>
    <mergeCell ref="J36:M37"/>
    <mergeCell ref="P39:S40"/>
    <mergeCell ref="D30:G31"/>
    <mergeCell ref="D32:G33"/>
    <mergeCell ref="D34:G35"/>
    <mergeCell ref="J40:M41"/>
    <mergeCell ref="D36:G37"/>
    <mergeCell ref="AB1:AC1"/>
    <mergeCell ref="Y1:Z1"/>
    <mergeCell ref="W35:Y36"/>
    <mergeCell ref="T35:V36"/>
    <mergeCell ref="V1:W1"/>
    <mergeCell ref="T1:U1"/>
    <mergeCell ref="P32:AC33"/>
    <mergeCell ref="P35:S36"/>
    <mergeCell ref="T6:U7"/>
    <mergeCell ref="T8:U9"/>
    <mergeCell ref="Z35:AC36"/>
    <mergeCell ref="W39:Y40"/>
    <mergeCell ref="T39:V40"/>
    <mergeCell ref="B38:G39"/>
    <mergeCell ref="B40:G41"/>
    <mergeCell ref="T38:U38"/>
    <mergeCell ref="W38:X38"/>
    <mergeCell ref="B26:C37"/>
    <mergeCell ref="T34:U34"/>
    <mergeCell ref="W34:X34"/>
    <mergeCell ref="V15:W15"/>
    <mergeCell ref="X12:Z12"/>
    <mergeCell ref="X13:Z14"/>
    <mergeCell ref="X15:Z15"/>
    <mergeCell ref="V6:X7"/>
    <mergeCell ref="V8:X9"/>
    <mergeCell ref="V10:W11"/>
    <mergeCell ref="P12:R14"/>
    <mergeCell ref="H5:R6"/>
    <mergeCell ref="X10:Z11"/>
    <mergeCell ref="H12:O12"/>
    <mergeCell ref="H13:O14"/>
    <mergeCell ref="V12:W12"/>
    <mergeCell ref="V13:W14"/>
    <mergeCell ref="D7:G8"/>
    <mergeCell ref="D9:G11"/>
    <mergeCell ref="D12:G12"/>
    <mergeCell ref="D13:G14"/>
    <mergeCell ref="D15:G15"/>
    <mergeCell ref="D18:G22"/>
    <mergeCell ref="X47:AC49"/>
    <mergeCell ref="F50:G50"/>
    <mergeCell ref="L50:M50"/>
    <mergeCell ref="R50:S50"/>
    <mergeCell ref="B42:G43"/>
    <mergeCell ref="B8:C19"/>
    <mergeCell ref="B20:C22"/>
    <mergeCell ref="Y16:AD17"/>
    <mergeCell ref="L51:P52"/>
    <mergeCell ref="R51:V52"/>
    <mergeCell ref="X51:AB52"/>
    <mergeCell ref="L47:Q49"/>
    <mergeCell ref="R47:W49"/>
    <mergeCell ref="L53:P54"/>
    <mergeCell ref="R53:V54"/>
    <mergeCell ref="X53:AB54"/>
    <mergeCell ref="F55:J56"/>
    <mergeCell ref="L55:P56"/>
    <mergeCell ref="R55:V56"/>
    <mergeCell ref="X55:AB56"/>
  </mergeCells>
  <printOptions/>
  <pageMargins left="0.5905511811023623" right="0.5905511811023623" top="0.5905511811023623"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codeName="Sheet6"/>
  <dimension ref="B3:G30"/>
  <sheetViews>
    <sheetView showRowColHeaders="0" showZeros="0" tabSelected="1" workbookViewId="0" topLeftCell="A1">
      <selection activeCell="C3" sqref="C3:C15"/>
    </sheetView>
  </sheetViews>
  <sheetFormatPr defaultColWidth="9.00390625" defaultRowHeight="13.5"/>
  <cols>
    <col min="1" max="1" width="4.625" style="3" customWidth="1"/>
    <col min="2" max="2" width="16.00390625" style="3" customWidth="1"/>
    <col min="3" max="3" width="22.375" style="66" customWidth="1"/>
    <col min="4" max="4" width="4.625" style="3" customWidth="1"/>
    <col min="5" max="5" width="29.875" style="3" customWidth="1"/>
    <col min="6" max="6" width="4.625" style="3" customWidth="1"/>
    <col min="7" max="7" width="14.375" style="3" bestFit="1" customWidth="1"/>
    <col min="8" max="16384" width="9.00390625" style="3" customWidth="1"/>
  </cols>
  <sheetData>
    <row r="3" spans="2:7" ht="13.5">
      <c r="B3" s="67" t="s">
        <v>120</v>
      </c>
      <c r="C3" s="65"/>
      <c r="E3" s="69"/>
      <c r="G3" s="70"/>
    </row>
    <row r="4" spans="2:7" ht="13.5">
      <c r="B4" s="67" t="s">
        <v>1</v>
      </c>
      <c r="C4" s="65"/>
      <c r="E4" s="71" t="s">
        <v>108</v>
      </c>
      <c r="G4" s="72" t="s">
        <v>38</v>
      </c>
    </row>
    <row r="5" spans="2:7" ht="13.5">
      <c r="B5" s="67" t="s">
        <v>84</v>
      </c>
      <c r="C5" s="65"/>
      <c r="E5" s="71" t="s">
        <v>110</v>
      </c>
      <c r="G5" s="72" t="s">
        <v>39</v>
      </c>
    </row>
    <row r="6" spans="2:7" ht="13.5">
      <c r="B6" s="67" t="s">
        <v>73</v>
      </c>
      <c r="C6" s="65"/>
      <c r="E6" s="71" t="s">
        <v>111</v>
      </c>
      <c r="G6" s="72" t="s">
        <v>156</v>
      </c>
    </row>
    <row r="7" spans="2:7" ht="13.5">
      <c r="B7" s="67" t="s">
        <v>75</v>
      </c>
      <c r="C7" s="65"/>
      <c r="E7" s="71" t="s">
        <v>109</v>
      </c>
      <c r="G7" s="72" t="s">
        <v>157</v>
      </c>
    </row>
    <row r="8" spans="2:7" ht="13.5">
      <c r="B8" s="67" t="s">
        <v>76</v>
      </c>
      <c r="C8" s="65"/>
      <c r="E8" s="68" t="s">
        <v>165</v>
      </c>
      <c r="G8" s="72" t="s">
        <v>158</v>
      </c>
    </row>
    <row r="9" spans="2:7" ht="13.5">
      <c r="B9" s="67" t="s">
        <v>12</v>
      </c>
      <c r="C9" s="65"/>
      <c r="E9" s="71" t="s">
        <v>162</v>
      </c>
      <c r="G9" s="72" t="s">
        <v>159</v>
      </c>
    </row>
    <row r="10" spans="2:7" ht="13.5">
      <c r="B10" s="67" t="s">
        <v>77</v>
      </c>
      <c r="C10" s="65"/>
      <c r="E10" s="71" t="s">
        <v>163</v>
      </c>
      <c r="G10" s="72" t="s">
        <v>160</v>
      </c>
    </row>
    <row r="11" spans="2:7" ht="13.5">
      <c r="B11" s="67" t="s">
        <v>78</v>
      </c>
      <c r="C11" s="65"/>
      <c r="E11" s="71" t="s">
        <v>164</v>
      </c>
      <c r="G11" s="72" t="s">
        <v>161</v>
      </c>
    </row>
    <row r="12" spans="2:7" ht="13.5">
      <c r="B12" s="67" t="s">
        <v>79</v>
      </c>
      <c r="C12" s="65"/>
      <c r="G12" s="72" t="s">
        <v>134</v>
      </c>
    </row>
    <row r="13" spans="2:7" ht="13.5">
      <c r="B13" s="67" t="s">
        <v>80</v>
      </c>
      <c r="C13" s="65"/>
      <c r="G13" s="72" t="s">
        <v>135</v>
      </c>
    </row>
    <row r="14" spans="2:7" ht="13.5">
      <c r="B14" s="67" t="s">
        <v>81</v>
      </c>
      <c r="C14" s="65"/>
      <c r="E14" s="74"/>
      <c r="G14" s="72" t="s">
        <v>136</v>
      </c>
    </row>
    <row r="15" spans="2:7" ht="13.5">
      <c r="B15" s="67" t="s">
        <v>82</v>
      </c>
      <c r="C15" s="65"/>
      <c r="E15" s="75" t="s">
        <v>167</v>
      </c>
      <c r="G15" s="72" t="s">
        <v>137</v>
      </c>
    </row>
    <row r="16" spans="2:7" ht="13.5">
      <c r="B16" s="67" t="s">
        <v>83</v>
      </c>
      <c r="C16" s="65"/>
      <c r="E16" s="75" t="s">
        <v>168</v>
      </c>
      <c r="G16" s="72" t="s">
        <v>138</v>
      </c>
    </row>
    <row r="17" spans="2:7" ht="13.5">
      <c r="B17" s="67" t="s">
        <v>74</v>
      </c>
      <c r="C17" s="65"/>
      <c r="E17" s="75" t="s">
        <v>169</v>
      </c>
      <c r="G17" s="72" t="s">
        <v>139</v>
      </c>
    </row>
    <row r="18" spans="2:7" ht="13.5">
      <c r="B18" s="67" t="s">
        <v>75</v>
      </c>
      <c r="C18" s="65"/>
      <c r="E18" s="75" t="s">
        <v>170</v>
      </c>
      <c r="G18" s="72" t="s">
        <v>140</v>
      </c>
    </row>
    <row r="19" spans="2:7" ht="13.5">
      <c r="B19" s="67" t="s">
        <v>76</v>
      </c>
      <c r="C19" s="65"/>
      <c r="E19" s="75" t="s">
        <v>171</v>
      </c>
      <c r="G19" s="72" t="s">
        <v>141</v>
      </c>
    </row>
    <row r="20" spans="2:7" ht="13.5">
      <c r="B20" s="67" t="s">
        <v>105</v>
      </c>
      <c r="C20" s="65"/>
      <c r="E20" s="75" t="s">
        <v>172</v>
      </c>
      <c r="G20" s="72" t="s">
        <v>142</v>
      </c>
    </row>
    <row r="21" spans="2:7" ht="13.5">
      <c r="B21" s="67" t="s">
        <v>88</v>
      </c>
      <c r="C21" s="65"/>
      <c r="E21" s="75" t="s">
        <v>173</v>
      </c>
      <c r="G21" s="72" t="s">
        <v>143</v>
      </c>
    </row>
    <row r="22" spans="2:7" ht="13.5">
      <c r="B22" s="67" t="s">
        <v>89</v>
      </c>
      <c r="C22" s="65"/>
      <c r="E22" s="75" t="s">
        <v>174</v>
      </c>
      <c r="G22" s="72" t="s">
        <v>144</v>
      </c>
    </row>
    <row r="23" spans="2:7" ht="13.5">
      <c r="B23" s="67" t="s">
        <v>90</v>
      </c>
      <c r="C23" s="65"/>
      <c r="E23" s="75" t="s">
        <v>175</v>
      </c>
      <c r="G23" s="72" t="s">
        <v>145</v>
      </c>
    </row>
    <row r="24" spans="2:7" ht="13.5">
      <c r="B24" s="67" t="s">
        <v>85</v>
      </c>
      <c r="C24" s="65"/>
      <c r="E24" s="75" t="s">
        <v>176</v>
      </c>
      <c r="G24" s="72" t="s">
        <v>146</v>
      </c>
    </row>
    <row r="25" spans="2:7" ht="13.5">
      <c r="B25" s="67" t="s">
        <v>86</v>
      </c>
      <c r="C25" s="65"/>
      <c r="E25" s="75" t="s">
        <v>177</v>
      </c>
      <c r="G25" s="72" t="s">
        <v>147</v>
      </c>
    </row>
    <row r="26" spans="2:7" ht="13.5">
      <c r="B26" s="67" t="s">
        <v>87</v>
      </c>
      <c r="C26" s="65"/>
      <c r="G26" s="72" t="s">
        <v>148</v>
      </c>
    </row>
    <row r="27" spans="2:7" ht="13.5">
      <c r="B27" s="67" t="s">
        <v>91</v>
      </c>
      <c r="C27" s="65"/>
      <c r="G27" s="72" t="s">
        <v>149</v>
      </c>
    </row>
    <row r="28" spans="2:3" ht="13.5">
      <c r="B28" s="67" t="s">
        <v>92</v>
      </c>
      <c r="C28" s="65"/>
    </row>
    <row r="29" spans="2:3" ht="13.5">
      <c r="B29" s="67" t="s">
        <v>93</v>
      </c>
      <c r="C29" s="65" t="s">
        <v>124</v>
      </c>
    </row>
    <row r="30" spans="2:3" ht="13.5">
      <c r="B30" s="67" t="s">
        <v>94</v>
      </c>
      <c r="C30" s="65" t="s">
        <v>124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B1:F24"/>
  <sheetViews>
    <sheetView showGridLines="0" showZeros="0" workbookViewId="0" topLeftCell="A1">
      <selection activeCell="G28" sqref="G28"/>
    </sheetView>
  </sheetViews>
  <sheetFormatPr defaultColWidth="9.00390625" defaultRowHeight="13.5"/>
  <cols>
    <col min="1" max="2" width="9.00390625" style="104" customWidth="1"/>
    <col min="3" max="3" width="11.375" style="104" customWidth="1"/>
    <col min="4" max="4" width="4.50390625" style="104" bestFit="1" customWidth="1"/>
    <col min="5" max="5" width="3.375" style="104" bestFit="1" customWidth="1"/>
    <col min="6" max="6" width="7.375" style="104" customWidth="1"/>
    <col min="7" max="16384" width="9.00390625" style="104" customWidth="1"/>
  </cols>
  <sheetData>
    <row r="1" spans="2:6" ht="14.25" thickBot="1">
      <c r="B1" s="104" t="s">
        <v>1</v>
      </c>
      <c r="C1" s="227">
        <f>リスト!$C$4</f>
        <v>0</v>
      </c>
      <c r="D1" s="227"/>
      <c r="E1" s="227"/>
      <c r="F1" s="227"/>
    </row>
    <row r="2" spans="2:6" ht="13.5">
      <c r="B2" s="201" t="s">
        <v>104</v>
      </c>
      <c r="C2" s="224" t="str">
        <f>IF(ISBLANK('参加申込(個人戦)'!$F$2),"",'参加申込(個人戦)'!$F$2)</f>
        <v>都道府県対抗全日本中学生大会　高知県最終予選</v>
      </c>
      <c r="D2" s="224"/>
      <c r="E2" s="224"/>
      <c r="F2" s="225"/>
    </row>
    <row r="3" spans="2:6" ht="13.5">
      <c r="B3" s="228" t="s">
        <v>121</v>
      </c>
      <c r="C3" s="229"/>
      <c r="D3" s="229"/>
      <c r="E3" s="229"/>
      <c r="F3" s="230"/>
    </row>
    <row r="4" spans="2:6" ht="13.5">
      <c r="B4" s="202" t="s">
        <v>0</v>
      </c>
      <c r="C4" s="203" t="s">
        <v>166</v>
      </c>
      <c r="D4" s="203" t="s">
        <v>11</v>
      </c>
      <c r="E4" s="203" t="s">
        <v>102</v>
      </c>
      <c r="F4" s="204"/>
    </row>
    <row r="5" spans="2:6" ht="13.5">
      <c r="B5" s="202">
        <f>'参加申込(個人戦)'!C8</f>
        <v>0</v>
      </c>
      <c r="C5" s="203" t="str">
        <f>CONCATENATE('参加申込(個人戦)'!$G8,"・",'参加申込(個人戦)'!$G9)</f>
        <v>溝渕・大石</v>
      </c>
      <c r="D5" s="203" t="str">
        <f>CONCATENATE('参加申込(個人戦)'!I8,"・",'参加申込(個人戦)'!I9)</f>
        <v>1・3</v>
      </c>
      <c r="E5" s="203">
        <f>IF(ISERROR(C5),"",'参加申込(個人戦)'!B8)</f>
        <v>0</v>
      </c>
      <c r="F5" s="204"/>
    </row>
    <row r="6" spans="2:6" ht="13.5">
      <c r="B6" s="202">
        <f>'参加申込(個人戦)'!C10</f>
        <v>0</v>
      </c>
      <c r="C6" s="203" t="str">
        <f>CONCATENATE('参加申込(個人戦)'!$G10,"・",'参加申込(個人戦)'!$G11)</f>
        <v>・</v>
      </c>
      <c r="D6" s="203" t="str">
        <f>CONCATENATE('参加申込(個人戦)'!I10,"・",'参加申込(個人戦)'!I11)</f>
        <v>・</v>
      </c>
      <c r="E6" s="203">
        <f>IF(ISERROR(C6),"",'参加申込(個人戦)'!B10)</f>
        <v>0</v>
      </c>
      <c r="F6" s="204"/>
    </row>
    <row r="7" spans="2:6" ht="13.5">
      <c r="B7" s="202">
        <f>'参加申込(個人戦)'!C12</f>
        <v>0</v>
      </c>
      <c r="C7" s="203" t="str">
        <f>CONCATENATE('参加申込(個人戦)'!$G12,"・",'参加申込(個人戦)'!$G13)</f>
        <v>・</v>
      </c>
      <c r="D7" s="203" t="str">
        <f>CONCATENATE('参加申込(個人戦)'!I12,"・",'参加申込(個人戦)'!I13)</f>
        <v>・</v>
      </c>
      <c r="E7" s="203">
        <f>IF(ISERROR(C7),"",'参加申込(個人戦)'!B12)</f>
        <v>0</v>
      </c>
      <c r="F7" s="204"/>
    </row>
    <row r="8" spans="2:6" ht="13.5">
      <c r="B8" s="202">
        <f>'参加申込(個人戦)'!C14</f>
        <v>0</v>
      </c>
      <c r="C8" s="203" t="str">
        <f>CONCATENATE('参加申込(個人戦)'!$G14,"・",'参加申込(個人戦)'!$G15)</f>
        <v>・</v>
      </c>
      <c r="D8" s="203" t="str">
        <f>CONCATENATE('参加申込(個人戦)'!I14,"・",'参加申込(個人戦)'!I15)</f>
        <v>・</v>
      </c>
      <c r="E8" s="203">
        <f>IF(ISERROR(C8),"",'参加申込(個人戦)'!B14)</f>
        <v>0</v>
      </c>
      <c r="F8" s="204"/>
    </row>
    <row r="9" spans="2:6" ht="13.5">
      <c r="B9" s="202">
        <f>'参加申込(個人戦)'!C16</f>
        <v>0</v>
      </c>
      <c r="C9" s="203" t="str">
        <f>CONCATENATE('参加申込(個人戦)'!$G16,"・",'参加申込(個人戦)'!$G17)</f>
        <v>・</v>
      </c>
      <c r="D9" s="203" t="str">
        <f>CONCATENATE('参加申込(個人戦)'!I16,"・",'参加申込(個人戦)'!I17)</f>
        <v>・</v>
      </c>
      <c r="E9" s="203">
        <f>IF(ISERROR(C9),"",'参加申込(個人戦)'!B16)</f>
        <v>0</v>
      </c>
      <c r="F9" s="204"/>
    </row>
    <row r="10" spans="2:6" ht="13.5">
      <c r="B10" s="202">
        <f>'参加申込(個人戦)'!C18</f>
        <v>0</v>
      </c>
      <c r="C10" s="203" t="str">
        <f>CONCATENATE('参加申込(個人戦)'!$G18,"・",'参加申込(個人戦)'!$G19)</f>
        <v>・</v>
      </c>
      <c r="D10" s="203" t="str">
        <f>CONCATENATE('参加申込(個人戦)'!I18,"・",'参加申込(個人戦)'!I19)</f>
        <v>・</v>
      </c>
      <c r="E10" s="203">
        <f>IF(ISERROR(C10),"",'参加申込(個人戦)'!B18)</f>
        <v>0</v>
      </c>
      <c r="F10" s="204"/>
    </row>
    <row r="11" spans="2:6" ht="13.5">
      <c r="B11" s="202">
        <f>'参加申込(個人戦)'!C20</f>
        <v>0</v>
      </c>
      <c r="C11" s="203" t="str">
        <f>CONCATENATE('参加申込(個人戦)'!$G20,"・",'参加申込(個人戦)'!$G21)</f>
        <v>・</v>
      </c>
      <c r="D11" s="203" t="str">
        <f>CONCATENATE('参加申込(個人戦)'!I20,"・",'参加申込(個人戦)'!I21)</f>
        <v>・</v>
      </c>
      <c r="E11" s="203">
        <f>IF(ISERROR(C11),"",'参加申込(個人戦)'!B20)</f>
        <v>0</v>
      </c>
      <c r="F11" s="204"/>
    </row>
    <row r="12" spans="2:6" ht="13.5">
      <c r="B12" s="202">
        <f>'参加申込(個人戦)'!C22</f>
        <v>0</v>
      </c>
      <c r="C12" s="203" t="str">
        <f>CONCATENATE('参加申込(個人戦)'!$G22,"・",'参加申込(個人戦)'!$G23)</f>
        <v>・</v>
      </c>
      <c r="D12" s="203" t="str">
        <f>CONCATENATE('参加申込(個人戦)'!I22,"・",'参加申込(個人戦)'!I23)</f>
        <v>・</v>
      </c>
      <c r="E12" s="203">
        <f>IF(ISERROR(C12),"",'参加申込(個人戦)'!B22)</f>
        <v>0</v>
      </c>
      <c r="F12" s="204"/>
    </row>
    <row r="13" spans="2:6" ht="13.5">
      <c r="B13" s="202">
        <f>'参加申込(個人戦)'!C24</f>
        <v>0</v>
      </c>
      <c r="C13" s="203" t="str">
        <f>CONCATENATE('参加申込(個人戦)'!$G24,"・",'参加申込(個人戦)'!$G25)</f>
        <v>・</v>
      </c>
      <c r="D13" s="203" t="str">
        <f>CONCATENATE('参加申込(個人戦)'!I24,"・",'参加申込(個人戦)'!I25)</f>
        <v>・</v>
      </c>
      <c r="E13" s="203">
        <f>IF(ISERROR(C13),"",'参加申込(個人戦)'!B24)</f>
        <v>0</v>
      </c>
      <c r="F13" s="204"/>
    </row>
    <row r="14" spans="2:6" ht="13.5">
      <c r="B14" s="202">
        <f>'参加申込(個人戦)'!C26</f>
        <v>0</v>
      </c>
      <c r="C14" s="203" t="str">
        <f>CONCATENATE('参加申込(個人戦)'!$G26,"・",'参加申込(個人戦)'!$G27)</f>
        <v>・</v>
      </c>
      <c r="D14" s="203" t="str">
        <f>CONCATENATE('参加申込(個人戦)'!I26,"・",'参加申込(個人戦)'!I27)</f>
        <v>・</v>
      </c>
      <c r="E14" s="203">
        <f>IF(ISERROR(C14),"",'参加申込(個人戦)'!B26)</f>
        <v>0</v>
      </c>
      <c r="F14" s="204"/>
    </row>
    <row r="15" spans="2:6" ht="13.5">
      <c r="B15" s="202">
        <f>'参加申込(個人戦)'!C28</f>
        <v>0</v>
      </c>
      <c r="C15" s="203" t="str">
        <f>CONCATENATE('参加申込(個人戦)'!$G28,"・",'参加申込(個人戦)'!$G29)</f>
        <v>・</v>
      </c>
      <c r="D15" s="203" t="str">
        <f>CONCATENATE('参加申込(個人戦)'!I28,"・",'参加申込(個人戦)'!I29)</f>
        <v>・</v>
      </c>
      <c r="E15" s="203">
        <f>IF(ISERROR(C15),"",'参加申込(個人戦)'!B28)</f>
        <v>0</v>
      </c>
      <c r="F15" s="204"/>
    </row>
    <row r="16" spans="2:6" ht="13.5">
      <c r="B16" s="202">
        <f>'参加申込(個人戦)'!C30</f>
        <v>0</v>
      </c>
      <c r="C16" s="203" t="str">
        <f>CONCATENATE('参加申込(個人戦)'!$G30,"・",'参加申込(個人戦)'!$G31)</f>
        <v>・</v>
      </c>
      <c r="D16" s="203" t="str">
        <f>CONCATENATE('参加申込(個人戦)'!I30,"・",'参加申込(個人戦)'!I31)</f>
        <v>・</v>
      </c>
      <c r="E16" s="203">
        <f>IF(ISERROR(C16),"",'参加申込(個人戦)'!B30)</f>
        <v>0</v>
      </c>
      <c r="F16" s="204"/>
    </row>
    <row r="17" spans="2:6" ht="13.5">
      <c r="B17" s="202">
        <f>'参加申込(個人戦)'!C32</f>
        <v>0</v>
      </c>
      <c r="C17" s="203" t="str">
        <f>CONCATENATE('参加申込(個人戦)'!$G32,"・",'参加申込(個人戦)'!$G33)</f>
        <v>・</v>
      </c>
      <c r="D17" s="203" t="str">
        <f>CONCATENATE('参加申込(個人戦)'!I32,"・",'参加申込(個人戦)'!I33)</f>
        <v>・</v>
      </c>
      <c r="E17" s="203">
        <f>IF(ISERROR(C17),"",'参加申込(個人戦)'!B32)</f>
        <v>0</v>
      </c>
      <c r="F17" s="204"/>
    </row>
    <row r="18" spans="2:6" ht="13.5">
      <c r="B18" s="202">
        <f>'参加申込(個人戦)'!C34</f>
        <v>0</v>
      </c>
      <c r="C18" s="203" t="str">
        <f>CONCATENATE('参加申込(個人戦)'!$G34,"・",'参加申込(個人戦)'!$G35)</f>
        <v>・</v>
      </c>
      <c r="D18" s="203" t="str">
        <f>CONCATENATE('参加申込(個人戦)'!I34,"・",'参加申込(個人戦)'!I35)</f>
        <v>・</v>
      </c>
      <c r="E18" s="203">
        <f>IF(ISERROR(C18),"",'参加申込(個人戦)'!B34)</f>
        <v>0</v>
      </c>
      <c r="F18" s="204"/>
    </row>
    <row r="19" spans="2:6" ht="13.5">
      <c r="B19" s="202">
        <f>'参加申込(個人戦)'!C36</f>
        <v>0</v>
      </c>
      <c r="C19" s="203" t="str">
        <f>CONCATENATE('参加申込(個人戦)'!$G36,"・",'参加申込(個人戦)'!$G37)</f>
        <v>・</v>
      </c>
      <c r="D19" s="203" t="str">
        <f>CONCATENATE('参加申込(個人戦)'!I36,"・",'参加申込(個人戦)'!I37)</f>
        <v>・</v>
      </c>
      <c r="E19" s="203">
        <f>IF(ISERROR(C19),"",'参加申込(個人戦)'!B36)</f>
        <v>0</v>
      </c>
      <c r="F19" s="204"/>
    </row>
    <row r="20" spans="2:6" ht="13.5">
      <c r="B20" s="202">
        <f>'参加申込(個人戦)'!C38</f>
        <v>0</v>
      </c>
      <c r="C20" s="203" t="str">
        <f>CONCATENATE('参加申込(個人戦)'!$G38,"・",'参加申込(個人戦)'!$G39)</f>
        <v>・</v>
      </c>
      <c r="D20" s="203" t="str">
        <f>CONCATENATE('参加申込(個人戦)'!I38,"・",'参加申込(個人戦)'!I39)</f>
        <v>・</v>
      </c>
      <c r="E20" s="203">
        <f>IF(ISERROR(C20),"",'参加申込(個人戦)'!B38)</f>
        <v>0</v>
      </c>
      <c r="F20" s="204"/>
    </row>
    <row r="21" spans="2:6" ht="13.5">
      <c r="B21" s="202">
        <f>'参加申込(個人戦)'!C40</f>
        <v>0</v>
      </c>
      <c r="C21" s="203" t="str">
        <f>CONCATENATE('参加申込(個人戦)'!$G40,"・",'参加申込(個人戦)'!$G41)</f>
        <v>・</v>
      </c>
      <c r="D21" s="203" t="str">
        <f>CONCATENATE('参加申込(個人戦)'!I40,"・",'参加申込(個人戦)'!I41)</f>
        <v>・</v>
      </c>
      <c r="E21" s="203">
        <f>IF(ISERROR(C21),"",'参加申込(個人戦)'!B40)</f>
        <v>0</v>
      </c>
      <c r="F21" s="204"/>
    </row>
    <row r="22" spans="2:6" ht="13.5">
      <c r="B22" s="202">
        <f>'参加申込(個人戦)'!C44</f>
        <v>0</v>
      </c>
      <c r="C22" s="203" t="str">
        <f>CONCATENATE('参加申込(個人戦)'!$G42,"・",'参加申込(個人戦)'!$G43)</f>
        <v>・</v>
      </c>
      <c r="D22" s="203" t="str">
        <f>CONCATENATE('参加申込(個人戦)'!I42,"・",'参加申込(個人戦)'!I43)</f>
        <v>・</v>
      </c>
      <c r="E22" s="203">
        <f>IF(ISERROR(C22),"",'参加申込(個人戦)'!B42)</f>
        <v>0</v>
      </c>
      <c r="F22" s="204"/>
    </row>
    <row r="23" spans="2:6" ht="13.5">
      <c r="B23" s="202">
        <f>'参加申込(個人戦)'!C46</f>
        <v>0</v>
      </c>
      <c r="C23" s="203" t="str">
        <f>CONCATENATE('参加申込(個人戦)'!$G44,"・",'参加申込(個人戦)'!$G45)</f>
        <v>・</v>
      </c>
      <c r="D23" s="203" t="str">
        <f>CONCATENATE('参加申込(個人戦)'!I44,"・",'参加申込(個人戦)'!I45)</f>
        <v>・</v>
      </c>
      <c r="E23" s="203">
        <f>IF(ISERROR(C23),"",'参加申込(個人戦)'!B44)</f>
        <v>0</v>
      </c>
      <c r="F23" s="204"/>
    </row>
    <row r="24" spans="2:6" ht="14.25" thickBot="1">
      <c r="B24" s="205">
        <f>'参加申込(個人戦)'!C48</f>
        <v>0</v>
      </c>
      <c r="C24" s="206" t="str">
        <f>CONCATENATE('参加申込(個人戦)'!$G46,"・",'参加申込(個人戦)'!$G47)</f>
        <v>・</v>
      </c>
      <c r="D24" s="206" t="str">
        <f>CONCATENATE('参加申込(個人戦)'!I46,"・",'参加申込(個人戦)'!I47)</f>
        <v>・</v>
      </c>
      <c r="E24" s="206">
        <f>IF(ISERROR(C24),"",'参加申込(個人戦)'!B46)</f>
        <v>0</v>
      </c>
      <c r="F24" s="207"/>
    </row>
  </sheetData>
  <mergeCells count="3">
    <mergeCell ref="C1:F1"/>
    <mergeCell ref="B3:F3"/>
    <mergeCell ref="C2:F2"/>
  </mergeCells>
  <conditionalFormatting sqref="B5:F24">
    <cfRule type="expression" priority="1" dxfId="0" stopIfTrue="1">
      <formula>ISERROR(B5)</formula>
    </cfRule>
  </conditionalFormatting>
  <printOptions/>
  <pageMargins left="0.75" right="0.75" top="1" bottom="1" header="0.512" footer="0.512"/>
  <pageSetup horizontalDpi="600" verticalDpi="600" orientation="portrait" paperSize="9" r:id="rId2"/>
  <picture r:id="rId1"/>
</worksheet>
</file>

<file path=xl/worksheets/sheet4.xml><?xml version="1.0" encoding="utf-8"?>
<worksheet xmlns="http://schemas.openxmlformats.org/spreadsheetml/2006/main" xmlns:r="http://schemas.openxmlformats.org/officeDocument/2006/relationships">
  <sheetPr codeName="Sheet4"/>
  <dimension ref="B1:F24"/>
  <sheetViews>
    <sheetView showGridLines="0" showRowColHeaders="0" showZeros="0" workbookViewId="0" topLeftCell="A1">
      <selection activeCell="I22" sqref="I22"/>
    </sheetView>
  </sheetViews>
  <sheetFormatPr defaultColWidth="9.00390625" defaultRowHeight="13.5"/>
  <cols>
    <col min="1" max="1" width="9.00390625" style="104" customWidth="1"/>
    <col min="2" max="2" width="7.125" style="104" customWidth="1"/>
    <col min="3" max="3" width="3.50390625" style="104" customWidth="1"/>
    <col min="4" max="4" width="10.00390625" style="104" customWidth="1"/>
    <col min="5" max="5" width="6.25390625" style="104" customWidth="1"/>
    <col min="6" max="16384" width="9.00390625" style="104" customWidth="1"/>
  </cols>
  <sheetData>
    <row r="1" spans="2:6" ht="14.25" thickBot="1">
      <c r="B1" s="104" t="s">
        <v>1</v>
      </c>
      <c r="C1" s="227">
        <f>リスト!$C$4</f>
        <v>0</v>
      </c>
      <c r="D1" s="227"/>
      <c r="E1" s="227"/>
      <c r="F1" s="227"/>
    </row>
    <row r="2" spans="2:6" ht="15" thickBot="1" thickTop="1">
      <c r="B2" s="187" t="s">
        <v>104</v>
      </c>
      <c r="C2" s="220" t="str">
        <f>IF(ISBLANK('参加申込(団体戦)'!$G$2),"",('参加申込(団体戦)'!$G$2))</f>
        <v>高知県中学校ソフトテニス春季大会</v>
      </c>
      <c r="D2" s="220"/>
      <c r="E2" s="220"/>
      <c r="F2" s="221"/>
    </row>
    <row r="3" spans="2:6" ht="13.5">
      <c r="B3" s="226" t="s">
        <v>125</v>
      </c>
      <c r="C3" s="223"/>
      <c r="D3" s="223"/>
      <c r="E3" s="223"/>
      <c r="F3" s="222"/>
    </row>
    <row r="4" spans="2:6" ht="14.25" thickBot="1">
      <c r="B4" s="192" t="s">
        <v>0</v>
      </c>
      <c r="C4" s="193" t="s">
        <v>199</v>
      </c>
      <c r="D4" s="193" t="s">
        <v>181</v>
      </c>
      <c r="E4" s="193" t="s">
        <v>11</v>
      </c>
      <c r="F4" s="194"/>
    </row>
    <row r="5" spans="2:6" ht="14.25" thickTop="1">
      <c r="B5" s="214" t="str">
        <f>IF(ISBLANK('参加申込(団体戦)'!C8),"",'参加申込(団体戦)'!C8)</f>
        <v>１年生男子</v>
      </c>
      <c r="C5" s="218" t="str">
        <f>IF(ISBLANK('参加申込(団体戦)'!B8),"",'参加申込(団体戦)'!B8)</f>
        <v>A</v>
      </c>
      <c r="D5" s="197" t="str">
        <f>CONCATENATE('参加申込(団体戦)'!$G8,"・",'参加申込(団体戦)'!$G9)</f>
        <v>大石・黒石</v>
      </c>
      <c r="E5" s="197" t="str">
        <f>CONCATENATE('参加申込(団体戦)'!$I8,"・",'参加申込(団体戦)'!$I9)</f>
        <v>3・3</v>
      </c>
      <c r="F5" s="198"/>
    </row>
    <row r="6" spans="2:6" ht="13.5">
      <c r="B6" s="215"/>
      <c r="C6" s="219"/>
      <c r="D6" s="188" t="str">
        <f>CONCATENATE('参加申込(団体戦)'!$G10,"・",'参加申込(団体戦)'!$G11)</f>
        <v>・</v>
      </c>
      <c r="E6" s="188" t="str">
        <f>CONCATENATE('参加申込(団体戦)'!$I10,"・",'参加申込(団体戦)'!$I11)</f>
        <v>・</v>
      </c>
      <c r="F6" s="189"/>
    </row>
    <row r="7" spans="2:6" ht="13.5">
      <c r="B7" s="215"/>
      <c r="C7" s="219"/>
      <c r="D7" s="188" t="str">
        <f>CONCATENATE('参加申込(団体戦)'!$G12,"・",'参加申込(団体戦)'!$G13)</f>
        <v>・</v>
      </c>
      <c r="E7" s="188" t="str">
        <f>CONCATENATE('参加申込(団体戦)'!$I12,"・",'参加申込(団体戦)'!$I13)</f>
        <v>・</v>
      </c>
      <c r="F7" s="189"/>
    </row>
    <row r="8" spans="2:6" ht="14.25" thickBot="1">
      <c r="B8" s="216"/>
      <c r="C8" s="213"/>
      <c r="D8" s="199" t="str">
        <f>CONCATENATE('参加申込(団体戦)'!$G14,"・",'参加申込(団体戦)'!$G15)</f>
        <v>・</v>
      </c>
      <c r="E8" s="199" t="str">
        <f>CONCATENATE('参加申込(団体戦)'!$I14,"・",'参加申込(団体戦)'!$I15)</f>
        <v>・</v>
      </c>
      <c r="F8" s="200"/>
    </row>
    <row r="9" spans="2:6" ht="14.25" thickTop="1">
      <c r="B9" s="214">
        <f>IF(ISBLANK('参加申込(団体戦)'!C16),"",'参加申込(団体戦)'!C16)</f>
      </c>
      <c r="C9" s="218">
        <f>IF(ISBLANK('参加申込(団体戦)'!B16),"",'参加申込(団体戦)'!B16)</f>
      </c>
      <c r="D9" s="197" t="str">
        <f>CONCATENATE('参加申込(団体戦)'!$G16,"・",'参加申込(団体戦)'!$G17)</f>
        <v>・</v>
      </c>
      <c r="E9" s="197" t="str">
        <f>CONCATENATE('参加申込(団体戦)'!$I16,"・",'参加申込(団体戦)'!$I17)</f>
        <v>・</v>
      </c>
      <c r="F9" s="198"/>
    </row>
    <row r="10" spans="2:6" ht="13.5">
      <c r="B10" s="215"/>
      <c r="C10" s="219"/>
      <c r="D10" s="188" t="str">
        <f>CONCATENATE('参加申込(団体戦)'!$G18,"・",'参加申込(団体戦)'!$G19)</f>
        <v>・</v>
      </c>
      <c r="E10" s="188" t="str">
        <f>CONCATENATE('参加申込(団体戦)'!$I18,"・",'参加申込(団体戦)'!$I19)</f>
        <v>・</v>
      </c>
      <c r="F10" s="189"/>
    </row>
    <row r="11" spans="2:6" ht="13.5">
      <c r="B11" s="215"/>
      <c r="C11" s="219"/>
      <c r="D11" s="188" t="str">
        <f>CONCATENATE('参加申込(団体戦)'!$G20,"・",'参加申込(団体戦)'!$G21)</f>
        <v>・</v>
      </c>
      <c r="E11" s="188" t="str">
        <f>CONCATENATE('参加申込(団体戦)'!$I20,"・",'参加申込(団体戦)'!$I21)</f>
        <v>・</v>
      </c>
      <c r="F11" s="189"/>
    </row>
    <row r="12" spans="2:6" ht="14.25" thickBot="1">
      <c r="B12" s="216"/>
      <c r="C12" s="213"/>
      <c r="D12" s="199" t="str">
        <f>CONCATENATE('参加申込(団体戦)'!$G22,"・",'参加申込(団体戦)'!$G23)</f>
        <v>・</v>
      </c>
      <c r="E12" s="199" t="str">
        <f>CONCATENATE('参加申込(団体戦)'!$I22,"・",'参加申込(団体戦)'!$I23)</f>
        <v>・</v>
      </c>
      <c r="F12" s="200"/>
    </row>
    <row r="13" spans="2:6" ht="14.25" thickTop="1">
      <c r="B13" s="214">
        <f>IF(ISBLANK('参加申込(団体戦)'!C24),"",'参加申込(団体戦)'!C24)</f>
      </c>
      <c r="C13" s="218">
        <f>IF(ISBLANK('参加申込(団体戦)'!B24),"",'参加申込(団体戦)'!B24)</f>
      </c>
      <c r="D13" s="197" t="str">
        <f>CONCATENATE('参加申込(団体戦)'!$G24,"・",'参加申込(団体戦)'!$G25)</f>
        <v>・</v>
      </c>
      <c r="E13" s="197" t="str">
        <f>CONCATENATE('参加申込(団体戦)'!$I24,"・",'参加申込(団体戦)'!$I25)</f>
        <v>・</v>
      </c>
      <c r="F13" s="198"/>
    </row>
    <row r="14" spans="2:6" ht="13.5">
      <c r="B14" s="215"/>
      <c r="C14" s="219"/>
      <c r="D14" s="188" t="str">
        <f>CONCATENATE('参加申込(団体戦)'!$G26,"・",'参加申込(団体戦)'!$G27)</f>
        <v>・</v>
      </c>
      <c r="E14" s="188" t="str">
        <f>CONCATENATE('参加申込(団体戦)'!$I26,"・",'参加申込(団体戦)'!$I27)</f>
        <v>・</v>
      </c>
      <c r="F14" s="189"/>
    </row>
    <row r="15" spans="2:6" ht="13.5">
      <c r="B15" s="215"/>
      <c r="C15" s="219"/>
      <c r="D15" s="188" t="str">
        <f>CONCATENATE('参加申込(団体戦)'!$G28,"・",'参加申込(団体戦)'!$G29)</f>
        <v>・</v>
      </c>
      <c r="E15" s="188" t="str">
        <f>CONCATENATE('参加申込(団体戦)'!$I28,"・",'参加申込(団体戦)'!$I29)</f>
        <v>・</v>
      </c>
      <c r="F15" s="189"/>
    </row>
    <row r="16" spans="2:6" ht="14.25" thickBot="1">
      <c r="B16" s="216"/>
      <c r="C16" s="213"/>
      <c r="D16" s="199" t="str">
        <f>CONCATENATE('参加申込(団体戦)'!$G30,"・",'参加申込(団体戦)'!$G31)</f>
        <v>・</v>
      </c>
      <c r="E16" s="199" t="str">
        <f>CONCATENATE('参加申込(団体戦)'!$I30,"・",'参加申込(団体戦)'!$I31)</f>
        <v>・</v>
      </c>
      <c r="F16" s="200"/>
    </row>
    <row r="17" spans="2:6" ht="14.25" thickTop="1">
      <c r="B17" s="214">
        <f>IF(ISBLANK('参加申込(団体戦)'!C32),"",'参加申込(団体戦)'!C32)</f>
      </c>
      <c r="C17" s="218">
        <f>IF(ISBLANK('参加申込(団体戦)'!B32),"",'参加申込(団体戦)'!B32)</f>
      </c>
      <c r="D17" s="197" t="str">
        <f>CONCATENATE('参加申込(団体戦)'!$G32,"・",'参加申込(団体戦)'!$G33)</f>
        <v>・</v>
      </c>
      <c r="E17" s="197" t="str">
        <f>CONCATENATE('参加申込(団体戦)'!$I32,"・",'参加申込(団体戦)'!$I33)</f>
        <v>・</v>
      </c>
      <c r="F17" s="198"/>
    </row>
    <row r="18" spans="2:6" ht="13.5">
      <c r="B18" s="215"/>
      <c r="C18" s="219"/>
      <c r="D18" s="188" t="str">
        <f>CONCATENATE('参加申込(団体戦)'!$G34,"・",'参加申込(団体戦)'!$G35)</f>
        <v>・</v>
      </c>
      <c r="E18" s="188" t="str">
        <f>CONCATENATE('参加申込(団体戦)'!$I34,"・",'参加申込(団体戦)'!$I35)</f>
        <v>・</v>
      </c>
      <c r="F18" s="189"/>
    </row>
    <row r="19" spans="2:6" ht="13.5">
      <c r="B19" s="215"/>
      <c r="C19" s="219"/>
      <c r="D19" s="188" t="str">
        <f>CONCATENATE('参加申込(団体戦)'!$G36,"・",'参加申込(団体戦)'!$G37)</f>
        <v>・</v>
      </c>
      <c r="E19" s="188" t="str">
        <f>CONCATENATE('参加申込(団体戦)'!$I36,"・",'参加申込(団体戦)'!$I37)</f>
        <v>・</v>
      </c>
      <c r="F19" s="189"/>
    </row>
    <row r="20" spans="2:6" ht="14.25" thickBot="1">
      <c r="B20" s="216"/>
      <c r="C20" s="213"/>
      <c r="D20" s="199" t="str">
        <f>CONCATENATE('参加申込(団体戦)'!$G38,"・",'参加申込(団体戦)'!$G39)</f>
        <v>・</v>
      </c>
      <c r="E20" s="199" t="str">
        <f>CONCATENATE('参加申込(団体戦)'!$I38,"・",'参加申込(団体戦)'!$I39)</f>
        <v>・</v>
      </c>
      <c r="F20" s="200"/>
    </row>
    <row r="21" spans="2:6" ht="14.25" thickTop="1">
      <c r="B21" s="217">
        <f>IF(ISBLANK('参加申込(団体戦)'!C40),"",'参加申込(団体戦)'!C40)</f>
      </c>
      <c r="C21" s="232">
        <f>IF(ISBLANK('参加申込(団体戦)'!B40),"",'参加申込(団体戦)'!B40)</f>
      </c>
      <c r="D21" s="195" t="str">
        <f>CONCATENATE('参加申込(団体戦)'!$G40,"・",'参加申込(団体戦)'!$G41)</f>
        <v>・</v>
      </c>
      <c r="E21" s="195" t="str">
        <f>CONCATENATE('参加申込(団体戦)'!$I40,"・",'参加申込(団体戦)'!$I41)</f>
        <v>・</v>
      </c>
      <c r="F21" s="196"/>
    </row>
    <row r="22" spans="2:6" ht="13.5">
      <c r="B22" s="215"/>
      <c r="C22" s="219"/>
      <c r="D22" s="188" t="str">
        <f>CONCATENATE('参加申込(団体戦)'!$G42,"・",'参加申込(団体戦)'!$G43)</f>
        <v>・</v>
      </c>
      <c r="E22" s="188" t="str">
        <f>CONCATENATE('参加申込(団体戦)'!$I42,"・",'参加申込(団体戦)'!$I43)</f>
        <v>・</v>
      </c>
      <c r="F22" s="189"/>
    </row>
    <row r="23" spans="2:6" ht="13.5">
      <c r="B23" s="215"/>
      <c r="C23" s="219"/>
      <c r="D23" s="188" t="str">
        <f>CONCATENATE('参加申込(団体戦)'!$G44,"・",'参加申込(団体戦)'!$G45)</f>
        <v>・</v>
      </c>
      <c r="E23" s="188" t="str">
        <f>CONCATENATE('参加申込(団体戦)'!$I44,"・",'参加申込(団体戦)'!$I45)</f>
        <v>・</v>
      </c>
      <c r="F23" s="189"/>
    </row>
    <row r="24" spans="2:6" ht="14.25" thickBot="1">
      <c r="B24" s="231"/>
      <c r="C24" s="233"/>
      <c r="D24" s="190" t="str">
        <f>CONCATENATE('参加申込(団体戦)'!$G46,"・",'参加申込(団体戦)'!$G47)</f>
        <v>・</v>
      </c>
      <c r="E24" s="190" t="str">
        <f>CONCATENATE('参加申込(団体戦)'!$I46,"・",'参加申込(団体戦)'!$I47)</f>
        <v>・</v>
      </c>
      <c r="F24" s="191"/>
    </row>
  </sheetData>
  <mergeCells count="13">
    <mergeCell ref="B9:B12"/>
    <mergeCell ref="C9:C12"/>
    <mergeCell ref="B21:B24"/>
    <mergeCell ref="C21:C24"/>
    <mergeCell ref="B13:B16"/>
    <mergeCell ref="C13:C16"/>
    <mergeCell ref="B17:B20"/>
    <mergeCell ref="C17:C20"/>
    <mergeCell ref="C1:F1"/>
    <mergeCell ref="B3:F3"/>
    <mergeCell ref="C2:F2"/>
    <mergeCell ref="C5:C8"/>
    <mergeCell ref="B5:B8"/>
  </mergeCells>
  <conditionalFormatting sqref="D5:E24">
    <cfRule type="expression" priority="1" dxfId="0" stopIfTrue="1">
      <formula>ISERROR(D5)</formula>
    </cfRule>
  </conditionalFormatting>
  <printOptions/>
  <pageMargins left="0.75" right="0.75" top="1" bottom="1" header="0.512" footer="0.512"/>
  <pageSetup horizontalDpi="600" verticalDpi="600" orientation="portrait" paperSize="9" r:id="rId2"/>
  <picture r:id="rId1"/>
</worksheet>
</file>

<file path=xl/worksheets/sheet5.xml><?xml version="1.0" encoding="utf-8"?>
<worksheet xmlns="http://schemas.openxmlformats.org/spreadsheetml/2006/main" xmlns:r="http://schemas.openxmlformats.org/officeDocument/2006/relationships">
  <sheetPr codeName="Sheet2"/>
  <dimension ref="A1:V99"/>
  <sheetViews>
    <sheetView showGridLines="0" showRowColHeaders="0" showZeros="0" workbookViewId="0" topLeftCell="A1">
      <pane ySplit="8" topLeftCell="BM9" activePane="bottomLeft" state="frozen"/>
      <selection pane="topLeft" activeCell="H19" sqref="H19"/>
      <selection pane="bottomLeft" activeCell="C9" sqref="C9"/>
    </sheetView>
  </sheetViews>
  <sheetFormatPr defaultColWidth="9.00390625" defaultRowHeight="15.75" customHeight="1"/>
  <cols>
    <col min="1" max="1" width="4.125" style="76" customWidth="1"/>
    <col min="2" max="2" width="3.875" style="76" customWidth="1"/>
    <col min="3" max="6" width="13.00390625" style="76" customWidth="1"/>
    <col min="7" max="7" width="4.375" style="77" customWidth="1"/>
    <col min="8" max="10" width="4.375" style="76" customWidth="1"/>
    <col min="11" max="11" width="1.75390625" style="92" customWidth="1"/>
    <col min="12" max="12" width="2.00390625" style="76" customWidth="1"/>
    <col min="13" max="13" width="4.75390625" style="76" customWidth="1"/>
    <col min="14" max="14" width="4.75390625" style="78" customWidth="1"/>
    <col min="15" max="15" width="4.75390625" style="76" customWidth="1"/>
    <col min="16" max="16" width="4.75390625" style="78" customWidth="1"/>
    <col min="17" max="17" width="4.75390625" style="76" customWidth="1"/>
    <col min="18" max="18" width="2.00390625" style="79" customWidth="1"/>
    <col min="19" max="19" width="2.375" style="77" customWidth="1"/>
    <col min="20" max="20" width="6.625" style="79" customWidth="1"/>
    <col min="21" max="21" width="2.375" style="77" customWidth="1"/>
    <col min="22" max="22" width="6.625" style="79" customWidth="1"/>
    <col min="23" max="23" width="3.625" style="76" customWidth="1"/>
    <col min="24" max="25" width="10.50390625" style="76" customWidth="1"/>
    <col min="26" max="26" width="3.625" style="76" customWidth="1"/>
    <col min="27" max="28" width="10.50390625" style="76" customWidth="1"/>
    <col min="29" max="16384" width="9.00390625" style="76" customWidth="1"/>
  </cols>
  <sheetData>
    <row r="1" spans="12:18" ht="15.75" customHeight="1" thickBot="1" thickTop="1">
      <c r="L1" s="234" t="s">
        <v>178</v>
      </c>
      <c r="M1" s="235"/>
      <c r="N1" s="235"/>
      <c r="O1" s="235"/>
      <c r="P1" s="235"/>
      <c r="Q1" s="235"/>
      <c r="R1" s="236"/>
    </row>
    <row r="2" spans="2:18" ht="15.75" customHeight="1">
      <c r="B2" s="237" t="s">
        <v>123</v>
      </c>
      <c r="C2" s="238"/>
      <c r="D2" s="258">
        <f>リスト!C4</f>
        <v>0</v>
      </c>
      <c r="E2" s="259"/>
      <c r="F2" s="260"/>
      <c r="G2" s="241" t="s">
        <v>126</v>
      </c>
      <c r="H2" s="242"/>
      <c r="I2" s="87">
        <f>COUNTA(C10:C99)</f>
        <v>4</v>
      </c>
      <c r="J2" s="88" t="s">
        <v>15</v>
      </c>
      <c r="K2" s="93"/>
      <c r="L2" s="179"/>
      <c r="M2" s="91"/>
      <c r="N2" s="91"/>
      <c r="O2" s="91"/>
      <c r="P2" s="91"/>
      <c r="Q2" s="91"/>
      <c r="R2" s="180"/>
    </row>
    <row r="3" spans="2:18" ht="15.75" customHeight="1">
      <c r="B3" s="239" t="s">
        <v>127</v>
      </c>
      <c r="C3" s="240"/>
      <c r="D3" s="261" t="str">
        <f>CONCATENATE("〒",リスト!C7,"－",リスト!C8)</f>
        <v>〒－</v>
      </c>
      <c r="E3" s="262"/>
      <c r="F3" s="263">
        <f>リスト!C9</f>
        <v>0</v>
      </c>
      <c r="G3" s="264"/>
      <c r="H3" s="264"/>
      <c r="I3" s="264"/>
      <c r="J3" s="265"/>
      <c r="K3" s="94"/>
      <c r="L3" s="179"/>
      <c r="M3" s="91"/>
      <c r="N3" s="91"/>
      <c r="O3" s="91"/>
      <c r="P3" s="91"/>
      <c r="Q3" s="91"/>
      <c r="R3" s="180"/>
    </row>
    <row r="4" spans="2:18" ht="15.75" customHeight="1">
      <c r="B4" s="239" t="s">
        <v>128</v>
      </c>
      <c r="C4" s="240"/>
      <c r="D4" s="266" t="str">
        <f>CONCATENATE(リスト!C10,"－",リスト!C11,"－",リスト!C12)</f>
        <v>－－</v>
      </c>
      <c r="E4" s="266"/>
      <c r="F4" s="89" t="s">
        <v>129</v>
      </c>
      <c r="G4" s="266" t="str">
        <f>CONCATENATE(リスト!C13,"－",リスト!C14,"－",リスト!C15)</f>
        <v>－－</v>
      </c>
      <c r="H4" s="266"/>
      <c r="I4" s="266" t="e">
        <f>CONCATENATE(リスト!#REF!,"－",リスト!#REF!,"－",リスト!#REF!)</f>
        <v>#REF!</v>
      </c>
      <c r="J4" s="267"/>
      <c r="K4" s="93"/>
      <c r="L4" s="179"/>
      <c r="M4" s="91"/>
      <c r="N4" s="91"/>
      <c r="O4" s="91"/>
      <c r="P4" s="91"/>
      <c r="Q4" s="91"/>
      <c r="R4" s="180"/>
    </row>
    <row r="5" spans="2:22" ht="15.75" customHeight="1" thickBot="1">
      <c r="B5" s="243" t="s">
        <v>130</v>
      </c>
      <c r="C5" s="244"/>
      <c r="D5" s="268">
        <f>リスト!C6</f>
        <v>0</v>
      </c>
      <c r="E5" s="269"/>
      <c r="F5" s="90" t="s">
        <v>131</v>
      </c>
      <c r="G5" s="268">
        <f>リスト!C17</f>
        <v>0</v>
      </c>
      <c r="H5" s="270"/>
      <c r="I5" s="270">
        <f>リスト!H6</f>
        <v>0</v>
      </c>
      <c r="J5" s="271"/>
      <c r="K5" s="95"/>
      <c r="L5" s="179"/>
      <c r="M5" s="91"/>
      <c r="N5" s="91"/>
      <c r="O5" s="91"/>
      <c r="P5" s="91"/>
      <c r="Q5" s="91"/>
      <c r="R5" s="181"/>
      <c r="S5" s="76"/>
      <c r="T5" s="76"/>
      <c r="U5" s="76"/>
      <c r="V5" s="76"/>
    </row>
    <row r="6" spans="12:18" ht="15.75" customHeight="1">
      <c r="L6" s="179"/>
      <c r="M6" s="91"/>
      <c r="N6" s="91"/>
      <c r="O6" s="91"/>
      <c r="P6" s="91"/>
      <c r="Q6" s="91"/>
      <c r="R6" s="180"/>
    </row>
    <row r="7" spans="2:18" s="80" customFormat="1" ht="15.75" customHeight="1">
      <c r="B7" s="272" t="s">
        <v>10</v>
      </c>
      <c r="C7" s="274" t="s">
        <v>132</v>
      </c>
      <c r="D7" s="274"/>
      <c r="E7" s="274" t="s">
        <v>133</v>
      </c>
      <c r="F7" s="274"/>
      <c r="G7" s="257" t="s">
        <v>150</v>
      </c>
      <c r="H7" s="257"/>
      <c r="I7" s="257" t="s">
        <v>151</v>
      </c>
      <c r="J7" s="257"/>
      <c r="K7" s="96"/>
      <c r="L7" s="179"/>
      <c r="M7" s="91"/>
      <c r="N7" s="91"/>
      <c r="O7" s="91"/>
      <c r="P7" s="98"/>
      <c r="Q7" s="98"/>
      <c r="R7" s="182"/>
    </row>
    <row r="8" spans="2:18" s="77" customFormat="1" ht="15.75" customHeight="1" thickBot="1">
      <c r="B8" s="273"/>
      <c r="C8" s="81" t="s">
        <v>14</v>
      </c>
      <c r="D8" s="81" t="s">
        <v>15</v>
      </c>
      <c r="E8" s="81" t="s">
        <v>14</v>
      </c>
      <c r="F8" s="81" t="s">
        <v>15</v>
      </c>
      <c r="G8" s="257"/>
      <c r="H8" s="257"/>
      <c r="I8" s="257"/>
      <c r="J8" s="257"/>
      <c r="K8" s="96"/>
      <c r="L8" s="183"/>
      <c r="M8" s="184"/>
      <c r="N8" s="184"/>
      <c r="O8" s="184"/>
      <c r="P8" s="185"/>
      <c r="Q8" s="185"/>
      <c r="R8" s="186"/>
    </row>
    <row r="9" spans="1:14" s="77" customFormat="1" ht="15.75" customHeight="1" hidden="1">
      <c r="A9" s="110"/>
      <c r="B9" s="105"/>
      <c r="C9" s="106" t="s">
        <v>180</v>
      </c>
      <c r="D9" s="106"/>
      <c r="E9" s="106"/>
      <c r="F9" s="106"/>
      <c r="G9" s="107"/>
      <c r="H9" s="108"/>
      <c r="I9" s="107"/>
      <c r="J9" s="108"/>
      <c r="K9" s="96"/>
      <c r="L9" s="109"/>
      <c r="M9" s="109"/>
      <c r="N9" s="109"/>
    </row>
    <row r="10" spans="1:22" ht="18.75" customHeight="1" thickTop="1">
      <c r="A10" s="111">
        <f>IF(ISBLANK(C10),"",COUNTA($C$9:$C10))</f>
        <v>2</v>
      </c>
      <c r="B10" s="99">
        <f>IF(ISBLANK(C10),"",COUNTA(C10))</f>
        <v>1</v>
      </c>
      <c r="C10" s="82" t="s">
        <v>183</v>
      </c>
      <c r="D10" s="82" t="s">
        <v>184</v>
      </c>
      <c r="E10" s="82" t="s">
        <v>185</v>
      </c>
      <c r="F10" s="82" t="s">
        <v>186</v>
      </c>
      <c r="G10" s="253" t="s">
        <v>152</v>
      </c>
      <c r="H10" s="254"/>
      <c r="I10" s="255">
        <v>3</v>
      </c>
      <c r="J10" s="256"/>
      <c r="K10" s="97"/>
      <c r="N10" s="76"/>
      <c r="P10" s="76"/>
      <c r="R10" s="76"/>
      <c r="S10" s="76"/>
      <c r="T10" s="76"/>
      <c r="U10" s="76"/>
      <c r="V10" s="76"/>
    </row>
    <row r="11" spans="1:22" ht="18.75" customHeight="1">
      <c r="A11" s="111">
        <f>IF(ISBLANK(C11),"",COUNTA($C$9:$C11))</f>
        <v>3</v>
      </c>
      <c r="B11" s="100">
        <f>IF(ISBLANK(C11),"",COUNTA($C$10:C11))</f>
        <v>2</v>
      </c>
      <c r="C11" s="83" t="s">
        <v>187</v>
      </c>
      <c r="D11" s="83" t="s">
        <v>188</v>
      </c>
      <c r="E11" s="83" t="s">
        <v>189</v>
      </c>
      <c r="F11" s="83" t="s">
        <v>190</v>
      </c>
      <c r="G11" s="245" t="s">
        <v>152</v>
      </c>
      <c r="H11" s="246"/>
      <c r="I11" s="247">
        <v>3</v>
      </c>
      <c r="J11" s="248"/>
      <c r="K11" s="97"/>
      <c r="N11" s="76"/>
      <c r="P11" s="76"/>
      <c r="R11" s="76"/>
      <c r="S11" s="76"/>
      <c r="T11" s="76"/>
      <c r="U11" s="76"/>
      <c r="V11" s="76"/>
    </row>
    <row r="12" spans="1:22" ht="18.75" customHeight="1">
      <c r="A12" s="111">
        <f>IF(ISBLANK(C12),"",COUNTA($C$9:$C12))</f>
        <v>4</v>
      </c>
      <c r="B12" s="100">
        <f>IF(ISBLANK(C12),"",COUNTA($C$10:C12))</f>
        <v>3</v>
      </c>
      <c r="C12" s="83" t="s">
        <v>191</v>
      </c>
      <c r="D12" s="83" t="s">
        <v>192</v>
      </c>
      <c r="E12" s="83" t="s">
        <v>193</v>
      </c>
      <c r="F12" s="83" t="s">
        <v>194</v>
      </c>
      <c r="G12" s="245" t="s">
        <v>152</v>
      </c>
      <c r="H12" s="246"/>
      <c r="I12" s="247">
        <v>1</v>
      </c>
      <c r="J12" s="248"/>
      <c r="K12" s="97"/>
      <c r="N12" s="76"/>
      <c r="P12" s="76"/>
      <c r="R12" s="76"/>
      <c r="S12" s="76"/>
      <c r="T12" s="76"/>
      <c r="U12" s="76"/>
      <c r="V12" s="76"/>
    </row>
    <row r="13" spans="1:22" ht="18.75" customHeight="1">
      <c r="A13" s="111">
        <f>IF(ISBLANK(C13),"",COUNTA($C$9:$C13))</f>
        <v>5</v>
      </c>
      <c r="B13" s="100">
        <f>IF(ISBLANK(C13),"",COUNTA($C$10:C13))</f>
        <v>4</v>
      </c>
      <c r="C13" s="83" t="s">
        <v>195</v>
      </c>
      <c r="D13" s="83" t="s">
        <v>196</v>
      </c>
      <c r="E13" s="83" t="s">
        <v>197</v>
      </c>
      <c r="F13" s="83" t="s">
        <v>198</v>
      </c>
      <c r="G13" s="245" t="s">
        <v>152</v>
      </c>
      <c r="H13" s="246"/>
      <c r="I13" s="247">
        <v>2</v>
      </c>
      <c r="J13" s="248"/>
      <c r="K13" s="97"/>
      <c r="N13" s="76"/>
      <c r="P13" s="76"/>
      <c r="R13" s="76"/>
      <c r="S13" s="76"/>
      <c r="T13" s="76"/>
      <c r="U13" s="76"/>
      <c r="V13" s="76"/>
    </row>
    <row r="14" spans="1:22" ht="18.75" customHeight="1">
      <c r="A14" s="111">
        <f>IF(ISBLANK(C14),"",COUNTA($C$9:$C14))</f>
      </c>
      <c r="B14" s="101">
        <f>IF(ISBLANK(C14),"",COUNTA($C$10:C14))</f>
      </c>
      <c r="C14" s="83"/>
      <c r="D14" s="83"/>
      <c r="E14" s="83"/>
      <c r="F14" s="83"/>
      <c r="G14" s="249"/>
      <c r="H14" s="250"/>
      <c r="I14" s="251"/>
      <c r="J14" s="252"/>
      <c r="K14" s="97"/>
      <c r="N14" s="76"/>
      <c r="P14" s="76"/>
      <c r="R14" s="76"/>
      <c r="S14" s="76"/>
      <c r="T14" s="76"/>
      <c r="U14" s="76"/>
      <c r="V14" s="76"/>
    </row>
    <row r="15" spans="1:22" ht="18.75" customHeight="1">
      <c r="A15" s="111">
        <f>IF(ISBLANK(C15),"",COUNTA($C$9:$C15))</f>
      </c>
      <c r="B15" s="102">
        <f>IF(ISBLANK(C15),"",COUNTA($C$10:C15))</f>
      </c>
      <c r="C15" s="85"/>
      <c r="D15" s="85"/>
      <c r="E15" s="85"/>
      <c r="F15" s="85"/>
      <c r="G15" s="253"/>
      <c r="H15" s="254"/>
      <c r="I15" s="255"/>
      <c r="J15" s="256"/>
      <c r="K15" s="97"/>
      <c r="N15" s="76"/>
      <c r="P15" s="76"/>
      <c r="R15" s="76"/>
      <c r="S15" s="76"/>
      <c r="T15" s="76"/>
      <c r="U15" s="76"/>
      <c r="V15" s="76"/>
    </row>
    <row r="16" spans="1:22" ht="18.75" customHeight="1">
      <c r="A16" s="111">
        <f>IF(ISBLANK(C16),"",COUNTA($C$9:$C16))</f>
      </c>
      <c r="B16" s="100">
        <f>IF(ISBLANK(C16),"",COUNTA($C$10:C16))</f>
      </c>
      <c r="C16" s="83"/>
      <c r="D16" s="83"/>
      <c r="E16" s="83"/>
      <c r="F16" s="83"/>
      <c r="G16" s="245"/>
      <c r="H16" s="246"/>
      <c r="I16" s="247"/>
      <c r="J16" s="248"/>
      <c r="K16" s="97"/>
      <c r="N16" s="76"/>
      <c r="P16" s="76"/>
      <c r="R16" s="76"/>
      <c r="S16" s="76"/>
      <c r="T16" s="76"/>
      <c r="U16" s="76"/>
      <c r="V16" s="76"/>
    </row>
    <row r="17" spans="1:22" ht="18.75" customHeight="1">
      <c r="A17" s="111">
        <f>IF(ISBLANK(C17),"",COUNTA($C$9:$C17))</f>
      </c>
      <c r="B17" s="100">
        <f>IF(ISBLANK(C17),"",COUNTA($C$10:C17))</f>
      </c>
      <c r="C17" s="83"/>
      <c r="D17" s="83"/>
      <c r="E17" s="83"/>
      <c r="F17" s="83"/>
      <c r="G17" s="245"/>
      <c r="H17" s="246"/>
      <c r="I17" s="247"/>
      <c r="J17" s="248"/>
      <c r="K17" s="97"/>
      <c r="N17" s="76"/>
      <c r="P17" s="76"/>
      <c r="R17" s="76"/>
      <c r="S17" s="76"/>
      <c r="T17" s="76"/>
      <c r="U17" s="76"/>
      <c r="V17" s="76"/>
    </row>
    <row r="18" spans="1:22" ht="18.75" customHeight="1">
      <c r="A18" s="111">
        <f>IF(ISBLANK(C18),"",COUNTA($C$9:$C18))</f>
      </c>
      <c r="B18" s="100">
        <f>IF(ISBLANK(C18),"",COUNTA($C$10:C18))</f>
      </c>
      <c r="C18" s="83"/>
      <c r="D18" s="83"/>
      <c r="E18" s="83"/>
      <c r="F18" s="83"/>
      <c r="G18" s="245"/>
      <c r="H18" s="246"/>
      <c r="I18" s="247"/>
      <c r="J18" s="248"/>
      <c r="K18" s="97"/>
      <c r="N18" s="76"/>
      <c r="P18" s="76"/>
      <c r="R18" s="76"/>
      <c r="S18" s="76"/>
      <c r="T18" s="76"/>
      <c r="U18" s="76"/>
      <c r="V18" s="76"/>
    </row>
    <row r="19" spans="1:22" ht="18.75" customHeight="1">
      <c r="A19" s="111">
        <f>IF(ISBLANK(C19),"",COUNTA($C$9:$C19))</f>
      </c>
      <c r="B19" s="101">
        <f>IF(ISBLANK(C19),"",COUNTA($C$10:C19))</f>
      </c>
      <c r="C19" s="84"/>
      <c r="D19" s="84"/>
      <c r="E19" s="84"/>
      <c r="F19" s="84"/>
      <c r="G19" s="249"/>
      <c r="H19" s="250"/>
      <c r="I19" s="251"/>
      <c r="J19" s="252"/>
      <c r="K19" s="97"/>
      <c r="N19" s="76"/>
      <c r="P19" s="76"/>
      <c r="R19" s="76"/>
      <c r="S19" s="76"/>
      <c r="T19" s="76"/>
      <c r="U19" s="76"/>
      <c r="V19" s="76"/>
    </row>
    <row r="20" spans="1:22" ht="18.75" customHeight="1">
      <c r="A20" s="111">
        <f>IF(ISBLANK(C20),"",COUNTA($C$9:$C20))</f>
      </c>
      <c r="B20" s="102">
        <f>IF(ISBLANK(C20),"",COUNTA($C$10:C20))</f>
      </c>
      <c r="C20" s="85"/>
      <c r="D20" s="85"/>
      <c r="E20" s="85"/>
      <c r="F20" s="85"/>
      <c r="G20" s="253"/>
      <c r="H20" s="254"/>
      <c r="I20" s="255"/>
      <c r="J20" s="256"/>
      <c r="K20" s="97"/>
      <c r="N20" s="76"/>
      <c r="P20" s="76"/>
      <c r="R20" s="76"/>
      <c r="S20" s="76"/>
      <c r="T20" s="76"/>
      <c r="U20" s="76"/>
      <c r="V20" s="76"/>
    </row>
    <row r="21" spans="1:22" ht="18.75" customHeight="1">
      <c r="A21" s="111">
        <f>IF(ISBLANK(C21),"",COUNTA($C$9:$C21))</f>
      </c>
      <c r="B21" s="100">
        <f>IF(ISBLANK(C21),"",COUNTA($C$10:C21))</f>
      </c>
      <c r="C21" s="83"/>
      <c r="D21" s="83"/>
      <c r="E21" s="83"/>
      <c r="F21" s="83"/>
      <c r="G21" s="245"/>
      <c r="H21" s="246"/>
      <c r="I21" s="247"/>
      <c r="J21" s="248"/>
      <c r="K21" s="97"/>
      <c r="N21" s="76"/>
      <c r="P21" s="76"/>
      <c r="R21" s="76"/>
      <c r="S21" s="76"/>
      <c r="T21" s="76"/>
      <c r="U21" s="76"/>
      <c r="V21" s="76"/>
    </row>
    <row r="22" spans="1:22" ht="18.75" customHeight="1">
      <c r="A22" s="111">
        <f>IF(ISBLANK(C22),"",COUNTA($C$9:$C22))</f>
      </c>
      <c r="B22" s="100">
        <f>IF(ISBLANK(C22),"",COUNTA($C$10:C22))</f>
      </c>
      <c r="C22" s="83"/>
      <c r="D22" s="83"/>
      <c r="E22" s="83"/>
      <c r="F22" s="83"/>
      <c r="G22" s="245"/>
      <c r="H22" s="246"/>
      <c r="I22" s="247"/>
      <c r="J22" s="248"/>
      <c r="K22" s="97"/>
      <c r="N22" s="76"/>
      <c r="P22" s="76"/>
      <c r="R22" s="76"/>
      <c r="S22" s="76"/>
      <c r="T22" s="76"/>
      <c r="U22" s="76"/>
      <c r="V22" s="76"/>
    </row>
    <row r="23" spans="1:22" ht="18.75" customHeight="1">
      <c r="A23" s="111">
        <f>IF(ISBLANK(C23),"",COUNTA($C$9:$C23))</f>
      </c>
      <c r="B23" s="100">
        <f>IF(ISBLANK(C23),"",COUNTA($C$10:C23))</f>
      </c>
      <c r="C23" s="83"/>
      <c r="D23" s="83"/>
      <c r="E23" s="83"/>
      <c r="F23" s="83"/>
      <c r="G23" s="245"/>
      <c r="H23" s="246"/>
      <c r="I23" s="247"/>
      <c r="J23" s="248"/>
      <c r="K23" s="97"/>
      <c r="N23" s="76"/>
      <c r="P23" s="76"/>
      <c r="R23" s="76"/>
      <c r="S23" s="76"/>
      <c r="T23" s="76"/>
      <c r="U23" s="76"/>
      <c r="V23" s="76"/>
    </row>
    <row r="24" spans="1:22" ht="18.75" customHeight="1">
      <c r="A24" s="111">
        <f>IF(ISBLANK(C24),"",COUNTA($C$9:$C24))</f>
      </c>
      <c r="B24" s="101">
        <f>IF(ISBLANK(C24),"",COUNTA($C$10:C24))</f>
      </c>
      <c r="C24" s="84"/>
      <c r="D24" s="84"/>
      <c r="E24" s="84"/>
      <c r="F24" s="84"/>
      <c r="G24" s="249"/>
      <c r="H24" s="250"/>
      <c r="I24" s="251"/>
      <c r="J24" s="252"/>
      <c r="K24" s="97"/>
      <c r="N24" s="76"/>
      <c r="P24" s="76"/>
      <c r="R24" s="76"/>
      <c r="S24" s="76"/>
      <c r="T24" s="76"/>
      <c r="U24" s="76"/>
      <c r="V24" s="76"/>
    </row>
    <row r="25" spans="1:22" ht="18.75" customHeight="1">
      <c r="A25" s="111">
        <f>IF(ISBLANK(C25),"",COUNTA($C$9:$C25))</f>
      </c>
      <c r="B25" s="102">
        <f>IF(ISBLANK(C25),"",COUNTA($C$10:C25))</f>
      </c>
      <c r="C25" s="85"/>
      <c r="D25" s="85"/>
      <c r="E25" s="85"/>
      <c r="F25" s="85"/>
      <c r="G25" s="253"/>
      <c r="H25" s="254"/>
      <c r="I25" s="255"/>
      <c r="J25" s="256"/>
      <c r="K25" s="97"/>
      <c r="N25" s="76"/>
      <c r="P25" s="76"/>
      <c r="R25" s="76"/>
      <c r="S25" s="76"/>
      <c r="T25" s="76"/>
      <c r="U25" s="76"/>
      <c r="V25" s="76"/>
    </row>
    <row r="26" spans="1:22" ht="18.75" customHeight="1">
      <c r="A26" s="111">
        <f>IF(ISBLANK(C26),"",COUNTA($C$9:$C26))</f>
      </c>
      <c r="B26" s="100">
        <f>IF(ISBLANK(C26),"",COUNTA($C$10:C26))</f>
      </c>
      <c r="C26" s="83"/>
      <c r="D26" s="83"/>
      <c r="E26" s="83"/>
      <c r="F26" s="83"/>
      <c r="G26" s="245"/>
      <c r="H26" s="246"/>
      <c r="I26" s="247"/>
      <c r="J26" s="248"/>
      <c r="K26" s="97"/>
      <c r="N26" s="76"/>
      <c r="P26" s="76"/>
      <c r="R26" s="76"/>
      <c r="S26" s="76"/>
      <c r="T26" s="76"/>
      <c r="U26" s="76"/>
      <c r="V26" s="76"/>
    </row>
    <row r="27" spans="1:22" ht="18.75" customHeight="1">
      <c r="A27" s="111">
        <f>IF(ISBLANK(C27),"",COUNTA($C$9:$C27))</f>
      </c>
      <c r="B27" s="100">
        <f>IF(ISBLANK(C27),"",COUNTA($C$10:C27))</f>
      </c>
      <c r="C27" s="83"/>
      <c r="D27" s="83"/>
      <c r="E27" s="83"/>
      <c r="F27" s="83"/>
      <c r="G27" s="245"/>
      <c r="H27" s="246"/>
      <c r="I27" s="247"/>
      <c r="J27" s="248"/>
      <c r="K27" s="97"/>
      <c r="N27" s="76"/>
      <c r="P27" s="76"/>
      <c r="R27" s="76"/>
      <c r="S27" s="76"/>
      <c r="T27" s="76"/>
      <c r="U27" s="76"/>
      <c r="V27" s="76"/>
    </row>
    <row r="28" spans="1:22" ht="18.75" customHeight="1">
      <c r="A28" s="111">
        <f>IF(ISBLANK(C28),"",COUNTA($C$9:$C28))</f>
      </c>
      <c r="B28" s="100">
        <f>IF(ISBLANK(C28),"",COUNTA($C$10:C28))</f>
      </c>
      <c r="C28" s="83"/>
      <c r="D28" s="83"/>
      <c r="E28" s="83"/>
      <c r="F28" s="83"/>
      <c r="G28" s="245"/>
      <c r="H28" s="246"/>
      <c r="I28" s="247"/>
      <c r="J28" s="248"/>
      <c r="K28" s="97"/>
      <c r="N28" s="76"/>
      <c r="P28" s="76"/>
      <c r="R28" s="76"/>
      <c r="S28" s="76"/>
      <c r="T28" s="76"/>
      <c r="U28" s="76"/>
      <c r="V28" s="76"/>
    </row>
    <row r="29" spans="1:22" ht="18.75" customHeight="1">
      <c r="A29" s="111">
        <f>IF(ISBLANK(C29),"",COUNTA($C$9:$C29))</f>
      </c>
      <c r="B29" s="101">
        <f>IF(ISBLANK(C29),"",COUNTA($C$10:C29))</f>
      </c>
      <c r="C29" s="84"/>
      <c r="D29" s="84"/>
      <c r="E29" s="84"/>
      <c r="F29" s="84"/>
      <c r="G29" s="249"/>
      <c r="H29" s="250"/>
      <c r="I29" s="251"/>
      <c r="J29" s="252"/>
      <c r="K29" s="97"/>
      <c r="N29" s="76"/>
      <c r="P29" s="76"/>
      <c r="R29" s="76"/>
      <c r="S29" s="76"/>
      <c r="T29" s="76"/>
      <c r="U29" s="76"/>
      <c r="V29" s="76"/>
    </row>
    <row r="30" spans="1:22" ht="18.75" customHeight="1">
      <c r="A30" s="111">
        <f>IF(ISBLANK(C30),"",COUNTA($C$9:$C30))</f>
      </c>
      <c r="B30" s="102">
        <f>IF(ISBLANK(C30),"",COUNTA($C$10:C30))</f>
      </c>
      <c r="C30" s="85"/>
      <c r="D30" s="85"/>
      <c r="E30" s="85"/>
      <c r="F30" s="85"/>
      <c r="G30" s="253"/>
      <c r="H30" s="254"/>
      <c r="I30" s="255"/>
      <c r="J30" s="256"/>
      <c r="K30" s="97"/>
      <c r="N30" s="76"/>
      <c r="P30" s="76"/>
      <c r="R30" s="76"/>
      <c r="S30" s="76"/>
      <c r="T30" s="76"/>
      <c r="U30" s="76"/>
      <c r="V30" s="76"/>
    </row>
    <row r="31" spans="1:22" ht="18.75" customHeight="1">
      <c r="A31" s="111">
        <f>IF(ISBLANK(C31),"",COUNTA($C$9:$C31))</f>
      </c>
      <c r="B31" s="100">
        <f>IF(ISBLANK(C31),"",COUNTA($C$10:C31))</f>
      </c>
      <c r="C31" s="83"/>
      <c r="D31" s="83"/>
      <c r="E31" s="83"/>
      <c r="F31" s="83"/>
      <c r="G31" s="245"/>
      <c r="H31" s="246"/>
      <c r="I31" s="247"/>
      <c r="J31" s="248"/>
      <c r="K31" s="97"/>
      <c r="N31" s="76"/>
      <c r="P31" s="76"/>
      <c r="R31" s="76"/>
      <c r="S31" s="76"/>
      <c r="T31" s="76"/>
      <c r="U31" s="76"/>
      <c r="V31" s="76"/>
    </row>
    <row r="32" spans="1:22" ht="18.75" customHeight="1">
      <c r="A32" s="111">
        <f>IF(ISBLANK(C32),"",COUNTA($C$9:$C32))</f>
      </c>
      <c r="B32" s="100">
        <f>IF(ISBLANK(C32),"",COUNTA($C$10:C32))</f>
      </c>
      <c r="C32" s="83"/>
      <c r="D32" s="83"/>
      <c r="E32" s="83"/>
      <c r="F32" s="83"/>
      <c r="G32" s="245"/>
      <c r="H32" s="246"/>
      <c r="I32" s="247"/>
      <c r="J32" s="248"/>
      <c r="K32" s="97"/>
      <c r="N32" s="76"/>
      <c r="P32" s="76"/>
      <c r="R32" s="76"/>
      <c r="S32" s="76"/>
      <c r="T32" s="76"/>
      <c r="U32" s="76"/>
      <c r="V32" s="76"/>
    </row>
    <row r="33" spans="1:22" ht="18.75" customHeight="1">
      <c r="A33" s="111">
        <f>IF(ISBLANK(C33),"",COUNTA($C$9:$C33))</f>
      </c>
      <c r="B33" s="100">
        <f>IF(ISBLANK(C33),"",COUNTA($C$10:C33))</f>
      </c>
      <c r="C33" s="83"/>
      <c r="D33" s="83"/>
      <c r="E33" s="83"/>
      <c r="F33" s="83"/>
      <c r="G33" s="245"/>
      <c r="H33" s="246"/>
      <c r="I33" s="247"/>
      <c r="J33" s="248"/>
      <c r="K33" s="97"/>
      <c r="N33" s="76"/>
      <c r="P33" s="76"/>
      <c r="R33" s="76"/>
      <c r="S33" s="76"/>
      <c r="T33" s="76"/>
      <c r="U33" s="76"/>
      <c r="V33" s="76"/>
    </row>
    <row r="34" spans="1:22" ht="18.75" customHeight="1">
      <c r="A34" s="111">
        <f>IF(ISBLANK(C34),"",COUNTA($C$9:$C34))</f>
      </c>
      <c r="B34" s="101">
        <f>IF(ISBLANK(C34),"",COUNTA($C$10:C34))</f>
      </c>
      <c r="C34" s="84"/>
      <c r="D34" s="84"/>
      <c r="E34" s="84"/>
      <c r="F34" s="84"/>
      <c r="G34" s="249"/>
      <c r="H34" s="250"/>
      <c r="I34" s="251"/>
      <c r="J34" s="252"/>
      <c r="K34" s="97"/>
      <c r="N34" s="76"/>
      <c r="P34" s="76"/>
      <c r="R34" s="76"/>
      <c r="S34" s="76"/>
      <c r="T34" s="76"/>
      <c r="U34" s="76"/>
      <c r="V34" s="76"/>
    </row>
    <row r="35" spans="1:22" ht="18.75" customHeight="1">
      <c r="A35" s="111">
        <f>IF(ISBLANK(C35),"",COUNTA($C$9:$C35))</f>
      </c>
      <c r="B35" s="102">
        <f>IF(ISBLANK(C35),"",COUNTA($C$10:C35))</f>
      </c>
      <c r="C35" s="85"/>
      <c r="D35" s="85"/>
      <c r="E35" s="85"/>
      <c r="F35" s="85"/>
      <c r="G35" s="253"/>
      <c r="H35" s="254"/>
      <c r="I35" s="255"/>
      <c r="J35" s="256"/>
      <c r="K35" s="97"/>
      <c r="N35" s="76"/>
      <c r="P35" s="76"/>
      <c r="R35" s="76"/>
      <c r="S35" s="76"/>
      <c r="T35" s="76"/>
      <c r="U35" s="76"/>
      <c r="V35" s="76"/>
    </row>
    <row r="36" spans="1:22" ht="18.75" customHeight="1">
      <c r="A36" s="111">
        <f>IF(ISBLANK(C36),"",COUNTA($C$9:$C36))</f>
      </c>
      <c r="B36" s="100">
        <f>IF(ISBLANK(C36),"",COUNTA($C$10:C36))</f>
      </c>
      <c r="C36" s="83"/>
      <c r="D36" s="83"/>
      <c r="E36" s="83"/>
      <c r="F36" s="83"/>
      <c r="G36" s="245"/>
      <c r="H36" s="246"/>
      <c r="I36" s="247"/>
      <c r="J36" s="248"/>
      <c r="K36" s="97"/>
      <c r="N36" s="76"/>
      <c r="P36" s="76"/>
      <c r="R36" s="76"/>
      <c r="S36" s="76"/>
      <c r="T36" s="76"/>
      <c r="U36" s="76"/>
      <c r="V36" s="76"/>
    </row>
    <row r="37" spans="1:22" ht="18.75" customHeight="1">
      <c r="A37" s="111">
        <f>IF(ISBLANK(C37),"",COUNTA($C$9:$C37))</f>
      </c>
      <c r="B37" s="100">
        <f>IF(ISBLANK(C37),"",COUNTA($C$10:C37))</f>
      </c>
      <c r="C37" s="83"/>
      <c r="D37" s="83"/>
      <c r="E37" s="83"/>
      <c r="F37" s="83"/>
      <c r="G37" s="245"/>
      <c r="H37" s="246"/>
      <c r="I37" s="247"/>
      <c r="J37" s="248"/>
      <c r="K37" s="97"/>
      <c r="N37" s="76"/>
      <c r="P37" s="76"/>
      <c r="R37" s="76"/>
      <c r="S37" s="76"/>
      <c r="T37" s="76"/>
      <c r="U37" s="76"/>
      <c r="V37" s="76"/>
    </row>
    <row r="38" spans="1:22" ht="18.75" customHeight="1">
      <c r="A38" s="111">
        <f>IF(ISBLANK(C38),"",COUNTA($C$9:$C38))</f>
      </c>
      <c r="B38" s="100">
        <f>IF(ISBLANK(C38),"",COUNTA($C$10:C38))</f>
      </c>
      <c r="C38" s="83"/>
      <c r="D38" s="83"/>
      <c r="E38" s="83"/>
      <c r="F38" s="83"/>
      <c r="G38" s="245"/>
      <c r="H38" s="246"/>
      <c r="I38" s="247"/>
      <c r="J38" s="248"/>
      <c r="K38" s="97"/>
      <c r="N38" s="76"/>
      <c r="P38" s="76"/>
      <c r="R38" s="76"/>
      <c r="S38" s="76"/>
      <c r="T38" s="76"/>
      <c r="U38" s="76"/>
      <c r="V38" s="76"/>
    </row>
    <row r="39" spans="1:22" ht="18.75" customHeight="1">
      <c r="A39" s="111">
        <f>IF(ISBLANK(C39),"",COUNTA($C$9:$C39))</f>
      </c>
      <c r="B39" s="101">
        <f>IF(ISBLANK(C39),"",COUNTA($C$10:C39))</f>
      </c>
      <c r="C39" s="84"/>
      <c r="D39" s="84"/>
      <c r="E39" s="84"/>
      <c r="F39" s="84"/>
      <c r="G39" s="249"/>
      <c r="H39" s="250"/>
      <c r="I39" s="251"/>
      <c r="J39" s="252"/>
      <c r="K39" s="97"/>
      <c r="N39" s="76"/>
      <c r="P39" s="76"/>
      <c r="R39" s="76"/>
      <c r="S39" s="76"/>
      <c r="T39" s="76"/>
      <c r="U39" s="76"/>
      <c r="V39" s="76"/>
    </row>
    <row r="40" spans="1:22" ht="18.75" customHeight="1">
      <c r="A40" s="111">
        <f>IF(ISBLANK(C40),"",COUNTA($C$9:$C40))</f>
      </c>
      <c r="B40" s="102">
        <f>IF(ISBLANK(C40),"",COUNTA($C$10:C40))</f>
      </c>
      <c r="C40" s="85"/>
      <c r="D40" s="85"/>
      <c r="E40" s="85"/>
      <c r="F40" s="85"/>
      <c r="G40" s="253"/>
      <c r="H40" s="254"/>
      <c r="I40" s="255"/>
      <c r="J40" s="256"/>
      <c r="K40" s="97"/>
      <c r="N40" s="76"/>
      <c r="P40" s="76"/>
      <c r="R40" s="76"/>
      <c r="S40" s="76"/>
      <c r="T40" s="76"/>
      <c r="U40" s="76"/>
      <c r="V40" s="76"/>
    </row>
    <row r="41" spans="1:22" ht="18.75" customHeight="1">
      <c r="A41" s="111">
        <f>IF(ISBLANK(C41),"",COUNTA($C$9:$C41))</f>
      </c>
      <c r="B41" s="100">
        <f>IF(ISBLANK(C41),"",COUNTA($C$10:C41))</f>
      </c>
      <c r="C41" s="83"/>
      <c r="D41" s="83"/>
      <c r="E41" s="83"/>
      <c r="F41" s="83"/>
      <c r="G41" s="245"/>
      <c r="H41" s="246"/>
      <c r="I41" s="247"/>
      <c r="J41" s="248"/>
      <c r="K41" s="97"/>
      <c r="N41" s="76"/>
      <c r="P41" s="76"/>
      <c r="R41" s="76"/>
      <c r="S41" s="76"/>
      <c r="T41" s="76"/>
      <c r="U41" s="76"/>
      <c r="V41" s="76"/>
    </row>
    <row r="42" spans="1:22" ht="18.75" customHeight="1">
      <c r="A42" s="111">
        <f>IF(ISBLANK(C42),"",COUNTA($C$9:$C42))</f>
      </c>
      <c r="B42" s="100">
        <f>IF(ISBLANK(C42),"",COUNTA($C$10:C42))</f>
      </c>
      <c r="C42" s="83"/>
      <c r="D42" s="83"/>
      <c r="E42" s="83"/>
      <c r="F42" s="83"/>
      <c r="G42" s="245"/>
      <c r="H42" s="246"/>
      <c r="I42" s="247"/>
      <c r="J42" s="248"/>
      <c r="K42" s="97"/>
      <c r="N42" s="76"/>
      <c r="P42" s="76"/>
      <c r="R42" s="76"/>
      <c r="S42" s="76"/>
      <c r="T42" s="76"/>
      <c r="U42" s="76"/>
      <c r="V42" s="76"/>
    </row>
    <row r="43" spans="1:22" ht="18.75" customHeight="1">
      <c r="A43" s="111">
        <f>IF(ISBLANK(C43),"",COUNTA($C$9:$C43))</f>
      </c>
      <c r="B43" s="100">
        <f>IF(ISBLANK(C43),"",COUNTA($C$10:C43))</f>
      </c>
      <c r="C43" s="83"/>
      <c r="D43" s="83"/>
      <c r="E43" s="83"/>
      <c r="F43" s="83"/>
      <c r="G43" s="245"/>
      <c r="H43" s="246"/>
      <c r="I43" s="247"/>
      <c r="J43" s="248"/>
      <c r="K43" s="97"/>
      <c r="N43" s="76"/>
      <c r="P43" s="76"/>
      <c r="R43" s="76"/>
      <c r="S43" s="76"/>
      <c r="T43" s="76"/>
      <c r="U43" s="76"/>
      <c r="V43" s="76"/>
    </row>
    <row r="44" spans="1:22" ht="18.75" customHeight="1">
      <c r="A44" s="111">
        <f>IF(ISBLANK(C44),"",COUNTA($C$9:$C44))</f>
      </c>
      <c r="B44" s="101">
        <f>IF(ISBLANK(C44),"",COUNTA($C$10:C44))</f>
      </c>
      <c r="C44" s="84"/>
      <c r="D44" s="84"/>
      <c r="E44" s="84"/>
      <c r="F44" s="84"/>
      <c r="G44" s="249"/>
      <c r="H44" s="250"/>
      <c r="I44" s="251"/>
      <c r="J44" s="252"/>
      <c r="K44" s="97"/>
      <c r="N44" s="76"/>
      <c r="P44" s="76"/>
      <c r="R44" s="76"/>
      <c r="S44" s="76"/>
      <c r="T44" s="76"/>
      <c r="U44" s="76"/>
      <c r="V44" s="76"/>
    </row>
    <row r="45" spans="1:22" ht="18.75" customHeight="1">
      <c r="A45" s="111">
        <f>IF(ISBLANK(C45),"",COUNTA($C$9:$C45))</f>
      </c>
      <c r="B45" s="102">
        <f>IF(ISBLANK(C45),"",COUNTA($C$10:C45))</f>
      </c>
      <c r="C45" s="85"/>
      <c r="D45" s="85"/>
      <c r="E45" s="85"/>
      <c r="F45" s="85"/>
      <c r="G45" s="253"/>
      <c r="H45" s="254"/>
      <c r="I45" s="255"/>
      <c r="J45" s="256"/>
      <c r="K45" s="97"/>
      <c r="N45" s="76"/>
      <c r="P45" s="76"/>
      <c r="R45" s="76"/>
      <c r="S45" s="76"/>
      <c r="T45" s="76"/>
      <c r="U45" s="76"/>
      <c r="V45" s="76"/>
    </row>
    <row r="46" spans="1:22" ht="18.75" customHeight="1">
      <c r="A46" s="111">
        <f>IF(ISBLANK(C46),"",COUNTA($C$9:$C46))</f>
      </c>
      <c r="B46" s="100">
        <f>IF(ISBLANK(C46),"",COUNTA($C$10:C46))</f>
      </c>
      <c r="C46" s="83"/>
      <c r="D46" s="83"/>
      <c r="E46" s="83"/>
      <c r="F46" s="83"/>
      <c r="G46" s="245"/>
      <c r="H46" s="246"/>
      <c r="I46" s="247"/>
      <c r="J46" s="248"/>
      <c r="K46" s="97"/>
      <c r="N46" s="76"/>
      <c r="P46" s="76"/>
      <c r="R46" s="76"/>
      <c r="S46" s="76"/>
      <c r="T46" s="76"/>
      <c r="U46" s="76"/>
      <c r="V46" s="76"/>
    </row>
    <row r="47" spans="1:22" ht="18.75" customHeight="1">
      <c r="A47" s="111">
        <f>IF(ISBLANK(C47),"",COUNTA($C$9:$C47))</f>
      </c>
      <c r="B47" s="100">
        <f>IF(ISBLANK(C47),"",COUNTA($C$10:C47))</f>
      </c>
      <c r="C47" s="83"/>
      <c r="D47" s="83"/>
      <c r="E47" s="83"/>
      <c r="F47" s="83"/>
      <c r="G47" s="245"/>
      <c r="H47" s="246"/>
      <c r="I47" s="247"/>
      <c r="J47" s="248"/>
      <c r="K47" s="97"/>
      <c r="N47" s="76"/>
      <c r="P47" s="76"/>
      <c r="R47" s="76"/>
      <c r="S47" s="76"/>
      <c r="T47" s="76"/>
      <c r="U47" s="76"/>
      <c r="V47" s="76"/>
    </row>
    <row r="48" spans="1:22" ht="18.75" customHeight="1">
      <c r="A48" s="111">
        <f>IF(ISBLANK(C48),"",COUNTA($C$9:$C48))</f>
      </c>
      <c r="B48" s="100">
        <f>IF(ISBLANK(C48),"",COUNTA($C$10:C48))</f>
      </c>
      <c r="C48" s="83"/>
      <c r="D48" s="83"/>
      <c r="E48" s="83"/>
      <c r="F48" s="83"/>
      <c r="G48" s="245"/>
      <c r="H48" s="246"/>
      <c r="I48" s="247"/>
      <c r="J48" s="248"/>
      <c r="K48" s="97"/>
      <c r="N48" s="76"/>
      <c r="P48" s="76"/>
      <c r="R48" s="76"/>
      <c r="S48" s="76"/>
      <c r="T48" s="76"/>
      <c r="U48" s="76"/>
      <c r="V48" s="76"/>
    </row>
    <row r="49" spans="1:22" ht="18.75" customHeight="1">
      <c r="A49" s="111">
        <f>IF(ISBLANK(C49),"",COUNTA($C$9:$C49))</f>
      </c>
      <c r="B49" s="101">
        <f>IF(ISBLANK(C49),"",COUNTA($C$10:C49))</f>
      </c>
      <c r="C49" s="84"/>
      <c r="D49" s="84"/>
      <c r="E49" s="84"/>
      <c r="F49" s="84"/>
      <c r="G49" s="249"/>
      <c r="H49" s="250"/>
      <c r="I49" s="251"/>
      <c r="J49" s="252"/>
      <c r="K49" s="97"/>
      <c r="N49" s="76"/>
      <c r="P49" s="76"/>
      <c r="R49" s="76"/>
      <c r="S49" s="76"/>
      <c r="T49" s="76"/>
      <c r="U49" s="76"/>
      <c r="V49" s="76"/>
    </row>
    <row r="50" spans="1:22" ht="18.75" customHeight="1">
      <c r="A50" s="111">
        <f>IF(ISBLANK(C50),"",COUNTA($C$9:$C50))</f>
      </c>
      <c r="B50" s="102">
        <f>IF(ISBLANK(C50),"",COUNTA($C$10:C50))</f>
      </c>
      <c r="C50" s="85"/>
      <c r="D50" s="85"/>
      <c r="E50" s="85"/>
      <c r="F50" s="85"/>
      <c r="G50" s="253"/>
      <c r="H50" s="254"/>
      <c r="I50" s="255"/>
      <c r="J50" s="256"/>
      <c r="K50" s="97"/>
      <c r="N50" s="76"/>
      <c r="P50" s="76"/>
      <c r="R50" s="76"/>
      <c r="S50" s="76"/>
      <c r="T50" s="76"/>
      <c r="U50" s="76"/>
      <c r="V50" s="76"/>
    </row>
    <row r="51" spans="1:22" ht="18.75" customHeight="1">
      <c r="A51" s="111">
        <f>IF(ISBLANK(C51),"",COUNTA($C$9:$C51))</f>
      </c>
      <c r="B51" s="100">
        <f>IF(ISBLANK(C51),"",COUNTA($C$10:C51))</f>
      </c>
      <c r="C51" s="83"/>
      <c r="D51" s="83"/>
      <c r="E51" s="83"/>
      <c r="F51" s="83"/>
      <c r="G51" s="245"/>
      <c r="H51" s="246"/>
      <c r="I51" s="247"/>
      <c r="J51" s="248"/>
      <c r="K51" s="97"/>
      <c r="N51" s="76"/>
      <c r="P51" s="76"/>
      <c r="R51" s="76"/>
      <c r="S51" s="76"/>
      <c r="T51" s="76"/>
      <c r="U51" s="76"/>
      <c r="V51" s="76"/>
    </row>
    <row r="52" spans="1:22" ht="18.75" customHeight="1">
      <c r="A52" s="111">
        <f>IF(ISBLANK(C52),"",COUNTA($C$9:$C52))</f>
      </c>
      <c r="B52" s="100">
        <f>IF(ISBLANK(C52),"",COUNTA($C$10:C52))</f>
      </c>
      <c r="C52" s="83"/>
      <c r="D52" s="83"/>
      <c r="E52" s="83"/>
      <c r="F52" s="83"/>
      <c r="G52" s="245"/>
      <c r="H52" s="246"/>
      <c r="I52" s="247"/>
      <c r="J52" s="248"/>
      <c r="K52" s="97"/>
      <c r="N52" s="76"/>
      <c r="P52" s="76"/>
      <c r="R52" s="76"/>
      <c r="S52" s="76"/>
      <c r="T52" s="76"/>
      <c r="U52" s="76"/>
      <c r="V52" s="76"/>
    </row>
    <row r="53" spans="1:22" ht="18.75" customHeight="1">
      <c r="A53" s="111">
        <f>IF(ISBLANK(C53),"",COUNTA($C$9:$C53))</f>
      </c>
      <c r="B53" s="100">
        <f>IF(ISBLANK(C53),"",COUNTA($C$10:C53))</f>
      </c>
      <c r="C53" s="83"/>
      <c r="D53" s="83"/>
      <c r="E53" s="83"/>
      <c r="F53" s="83"/>
      <c r="G53" s="245"/>
      <c r="H53" s="246"/>
      <c r="I53" s="247"/>
      <c r="J53" s="248"/>
      <c r="K53" s="97"/>
      <c r="N53" s="76"/>
      <c r="P53" s="76"/>
      <c r="R53" s="76"/>
      <c r="S53" s="76"/>
      <c r="T53" s="76"/>
      <c r="U53" s="76"/>
      <c r="V53" s="76"/>
    </row>
    <row r="54" spans="1:22" ht="18.75" customHeight="1">
      <c r="A54" s="111">
        <f>IF(ISBLANK(C54),"",COUNTA($C$9:$C54))</f>
      </c>
      <c r="B54" s="101">
        <f>IF(ISBLANK(C54),"",COUNTA($C$10:C54))</f>
      </c>
      <c r="C54" s="84"/>
      <c r="D54" s="84"/>
      <c r="E54" s="84"/>
      <c r="F54" s="84"/>
      <c r="G54" s="249"/>
      <c r="H54" s="250"/>
      <c r="I54" s="251"/>
      <c r="J54" s="252"/>
      <c r="K54" s="97"/>
      <c r="N54" s="76"/>
      <c r="P54" s="76"/>
      <c r="R54" s="76"/>
      <c r="S54" s="76"/>
      <c r="T54" s="76"/>
      <c r="U54" s="76"/>
      <c r="V54" s="76"/>
    </row>
    <row r="55" spans="1:22" ht="18.75" customHeight="1">
      <c r="A55" s="111">
        <f>IF(ISBLANK(C55),"",COUNTA($C$9:$C55))</f>
      </c>
      <c r="B55" s="102">
        <f>IF(ISBLANK(C55),"",COUNTA($C$10:C55))</f>
      </c>
      <c r="C55" s="85"/>
      <c r="D55" s="85"/>
      <c r="E55" s="85"/>
      <c r="F55" s="85"/>
      <c r="G55" s="253"/>
      <c r="H55" s="254"/>
      <c r="I55" s="255"/>
      <c r="J55" s="256"/>
      <c r="K55" s="97"/>
      <c r="N55" s="76"/>
      <c r="P55" s="76"/>
      <c r="R55" s="76"/>
      <c r="S55" s="76"/>
      <c r="T55" s="76"/>
      <c r="U55" s="76"/>
      <c r="V55" s="76"/>
    </row>
    <row r="56" spans="1:22" ht="18.75" customHeight="1">
      <c r="A56" s="111">
        <f>IF(ISBLANK(C56),"",COUNTA($C$9:$C56))</f>
      </c>
      <c r="B56" s="100">
        <f>IF(ISBLANK(C56),"",COUNTA($C$10:C56))</f>
      </c>
      <c r="C56" s="83"/>
      <c r="D56" s="83"/>
      <c r="E56" s="83"/>
      <c r="F56" s="83"/>
      <c r="G56" s="245"/>
      <c r="H56" s="246"/>
      <c r="I56" s="247"/>
      <c r="J56" s="248"/>
      <c r="K56" s="97"/>
      <c r="N56" s="76"/>
      <c r="P56" s="76"/>
      <c r="R56" s="76"/>
      <c r="S56" s="76"/>
      <c r="T56" s="76"/>
      <c r="U56" s="76"/>
      <c r="V56" s="76"/>
    </row>
    <row r="57" spans="1:22" ht="18.75" customHeight="1">
      <c r="A57" s="111">
        <f>IF(ISBLANK(C57),"",COUNTA($C$9:$C57))</f>
      </c>
      <c r="B57" s="100">
        <f>IF(ISBLANK(C57),"",COUNTA($C$10:C57))</f>
      </c>
      <c r="C57" s="83"/>
      <c r="D57" s="83"/>
      <c r="E57" s="83"/>
      <c r="F57" s="83"/>
      <c r="G57" s="245"/>
      <c r="H57" s="246"/>
      <c r="I57" s="247"/>
      <c r="J57" s="248"/>
      <c r="K57" s="97"/>
      <c r="N57" s="76"/>
      <c r="P57" s="76"/>
      <c r="R57" s="76"/>
      <c r="S57" s="76"/>
      <c r="T57" s="76"/>
      <c r="U57" s="76"/>
      <c r="V57" s="76"/>
    </row>
    <row r="58" spans="1:22" ht="18.75" customHeight="1">
      <c r="A58" s="111">
        <f>IF(ISBLANK(C58),"",COUNTA($C$9:$C58))</f>
      </c>
      <c r="B58" s="100">
        <f>IF(ISBLANK(C58),"",COUNTA($C$10:C58))</f>
      </c>
      <c r="C58" s="83"/>
      <c r="D58" s="83"/>
      <c r="E58" s="83"/>
      <c r="F58" s="83"/>
      <c r="G58" s="245"/>
      <c r="H58" s="246"/>
      <c r="I58" s="247"/>
      <c r="J58" s="248"/>
      <c r="K58" s="97"/>
      <c r="N58" s="76"/>
      <c r="P58" s="76"/>
      <c r="R58" s="76"/>
      <c r="S58" s="76"/>
      <c r="T58" s="76"/>
      <c r="U58" s="76"/>
      <c r="V58" s="76"/>
    </row>
    <row r="59" spans="1:22" ht="18.75" customHeight="1">
      <c r="A59" s="111">
        <f>IF(ISBLANK(C59),"",COUNTA($C$9:$C59))</f>
      </c>
      <c r="B59" s="101">
        <f>IF(ISBLANK(C59),"",COUNTA($C$10:C59))</f>
      </c>
      <c r="C59" s="84"/>
      <c r="D59" s="84"/>
      <c r="E59" s="84"/>
      <c r="F59" s="84"/>
      <c r="G59" s="249"/>
      <c r="H59" s="250"/>
      <c r="I59" s="251"/>
      <c r="J59" s="252"/>
      <c r="K59" s="97"/>
      <c r="N59" s="76"/>
      <c r="P59" s="76"/>
      <c r="R59" s="76"/>
      <c r="S59" s="76"/>
      <c r="T59" s="76"/>
      <c r="U59" s="76"/>
      <c r="V59" s="76"/>
    </row>
    <row r="60" spans="1:22" ht="18.75" customHeight="1">
      <c r="A60" s="111">
        <f>IF(ISBLANK(C60),"",COUNTA($C$9:$C60))</f>
      </c>
      <c r="B60" s="102">
        <f>IF(ISBLANK(C60),"",COUNTA($C$10:C60))</f>
      </c>
      <c r="C60" s="85"/>
      <c r="D60" s="85"/>
      <c r="E60" s="85"/>
      <c r="F60" s="85"/>
      <c r="G60" s="253"/>
      <c r="H60" s="254"/>
      <c r="I60" s="255"/>
      <c r="J60" s="256"/>
      <c r="K60" s="97"/>
      <c r="N60" s="76"/>
      <c r="P60" s="76"/>
      <c r="R60" s="76"/>
      <c r="S60" s="76"/>
      <c r="T60" s="76"/>
      <c r="U60" s="76"/>
      <c r="V60" s="76"/>
    </row>
    <row r="61" spans="1:22" ht="18.75" customHeight="1">
      <c r="A61" s="111">
        <f>IF(ISBLANK(C61),"",COUNTA($C$9:$C61))</f>
      </c>
      <c r="B61" s="100">
        <f>IF(ISBLANK(C61),"",COUNTA($C$10:C61))</f>
      </c>
      <c r="C61" s="83"/>
      <c r="D61" s="83"/>
      <c r="E61" s="83"/>
      <c r="F61" s="83"/>
      <c r="G61" s="245"/>
      <c r="H61" s="246"/>
      <c r="I61" s="247"/>
      <c r="J61" s="248"/>
      <c r="K61" s="97"/>
      <c r="N61" s="76"/>
      <c r="P61" s="76"/>
      <c r="R61" s="76"/>
      <c r="S61" s="76"/>
      <c r="T61" s="76"/>
      <c r="U61" s="76"/>
      <c r="V61" s="76"/>
    </row>
    <row r="62" spans="1:22" ht="18.75" customHeight="1">
      <c r="A62" s="111">
        <f>IF(ISBLANK(C62),"",COUNTA($C$9:$C62))</f>
      </c>
      <c r="B62" s="100">
        <f>IF(ISBLANK(C62),"",COUNTA($C$10:C62))</f>
      </c>
      <c r="C62" s="83"/>
      <c r="D62" s="83"/>
      <c r="E62" s="83"/>
      <c r="F62" s="83"/>
      <c r="G62" s="245"/>
      <c r="H62" s="246"/>
      <c r="I62" s="247"/>
      <c r="J62" s="248"/>
      <c r="K62" s="97"/>
      <c r="N62" s="76"/>
      <c r="P62" s="76"/>
      <c r="R62" s="76"/>
      <c r="S62" s="76"/>
      <c r="T62" s="76"/>
      <c r="U62" s="76"/>
      <c r="V62" s="76"/>
    </row>
    <row r="63" spans="1:22" ht="18.75" customHeight="1">
      <c r="A63" s="111">
        <f>IF(ISBLANK(C63),"",COUNTA($C$9:$C63))</f>
      </c>
      <c r="B63" s="100">
        <f>IF(ISBLANK(C63),"",COUNTA($C$10:C63))</f>
      </c>
      <c r="C63" s="83"/>
      <c r="D63" s="83"/>
      <c r="E63" s="83"/>
      <c r="F63" s="83"/>
      <c r="G63" s="245"/>
      <c r="H63" s="246"/>
      <c r="I63" s="247"/>
      <c r="J63" s="248"/>
      <c r="K63" s="97"/>
      <c r="N63" s="76"/>
      <c r="P63" s="76"/>
      <c r="R63" s="76"/>
      <c r="S63" s="76"/>
      <c r="T63" s="76"/>
      <c r="U63" s="76"/>
      <c r="V63" s="76"/>
    </row>
    <row r="64" spans="1:22" ht="18.75" customHeight="1">
      <c r="A64" s="111">
        <f>IF(ISBLANK(C64),"",COUNTA($C$9:$C64))</f>
      </c>
      <c r="B64" s="101">
        <f>IF(ISBLANK(C64),"",COUNTA($C$10:C64))</f>
      </c>
      <c r="C64" s="84"/>
      <c r="D64" s="84"/>
      <c r="E64" s="84"/>
      <c r="F64" s="84"/>
      <c r="G64" s="249"/>
      <c r="H64" s="250"/>
      <c r="I64" s="251"/>
      <c r="J64" s="252"/>
      <c r="K64" s="97"/>
      <c r="N64" s="76"/>
      <c r="P64" s="76"/>
      <c r="R64" s="76"/>
      <c r="S64" s="76"/>
      <c r="T64" s="76"/>
      <c r="U64" s="76"/>
      <c r="V64" s="76"/>
    </row>
    <row r="65" spans="1:22" ht="18.75" customHeight="1">
      <c r="A65" s="111">
        <f>IF(ISBLANK(C65),"",COUNTA($C$9:$C65))</f>
      </c>
      <c r="B65" s="102">
        <f>IF(ISBLANK(C65),"",COUNTA($C$10:C65))</f>
      </c>
      <c r="C65" s="85"/>
      <c r="D65" s="85"/>
      <c r="E65" s="85"/>
      <c r="F65" s="85"/>
      <c r="G65" s="253"/>
      <c r="H65" s="254"/>
      <c r="I65" s="255"/>
      <c r="J65" s="256"/>
      <c r="K65" s="97"/>
      <c r="N65" s="76"/>
      <c r="P65" s="76"/>
      <c r="R65" s="76"/>
      <c r="S65" s="76"/>
      <c r="T65" s="76"/>
      <c r="U65" s="76"/>
      <c r="V65" s="76"/>
    </row>
    <row r="66" spans="1:22" ht="18.75" customHeight="1">
      <c r="A66" s="111">
        <f>IF(ISBLANK(C66),"",COUNTA($C$9:$C66))</f>
      </c>
      <c r="B66" s="100">
        <f>IF(ISBLANK(C66),"",COUNTA($C$10:C66))</f>
      </c>
      <c r="C66" s="83"/>
      <c r="D66" s="83"/>
      <c r="E66" s="83"/>
      <c r="F66" s="83"/>
      <c r="G66" s="245"/>
      <c r="H66" s="246"/>
      <c r="I66" s="247"/>
      <c r="J66" s="248"/>
      <c r="K66" s="97"/>
      <c r="N66" s="76"/>
      <c r="P66" s="76"/>
      <c r="R66" s="76"/>
      <c r="S66" s="76"/>
      <c r="T66" s="76"/>
      <c r="U66" s="76"/>
      <c r="V66" s="76"/>
    </row>
    <row r="67" spans="1:22" ht="18.75" customHeight="1">
      <c r="A67" s="111">
        <f>IF(ISBLANK(C67),"",COUNTA($C$9:$C67))</f>
      </c>
      <c r="B67" s="100">
        <f>IF(ISBLANK(C67),"",COUNTA($C$10:C67))</f>
      </c>
      <c r="C67" s="83"/>
      <c r="D67" s="83"/>
      <c r="E67" s="83"/>
      <c r="F67" s="83"/>
      <c r="G67" s="245"/>
      <c r="H67" s="246"/>
      <c r="I67" s="247"/>
      <c r="J67" s="248"/>
      <c r="K67" s="97"/>
      <c r="N67" s="76"/>
      <c r="P67" s="76"/>
      <c r="R67" s="76"/>
      <c r="S67" s="76"/>
      <c r="T67" s="76"/>
      <c r="U67" s="76"/>
      <c r="V67" s="76"/>
    </row>
    <row r="68" spans="1:22" ht="18.75" customHeight="1">
      <c r="A68" s="111">
        <f>IF(ISBLANK(C68),"",COUNTA($C$9:$C68))</f>
      </c>
      <c r="B68" s="100">
        <f>IF(ISBLANK(C68),"",COUNTA($C$10:C68))</f>
      </c>
      <c r="C68" s="83"/>
      <c r="D68" s="83"/>
      <c r="E68" s="83"/>
      <c r="F68" s="83"/>
      <c r="G68" s="245"/>
      <c r="H68" s="246"/>
      <c r="I68" s="247"/>
      <c r="J68" s="248"/>
      <c r="K68" s="97"/>
      <c r="N68" s="76"/>
      <c r="P68" s="76"/>
      <c r="R68" s="76"/>
      <c r="S68" s="76"/>
      <c r="T68" s="76"/>
      <c r="U68" s="76"/>
      <c r="V68" s="76"/>
    </row>
    <row r="69" spans="1:22" ht="18.75" customHeight="1">
      <c r="A69" s="111">
        <f>IF(ISBLANK(C69),"",COUNTA($C$9:$C69))</f>
      </c>
      <c r="B69" s="101">
        <f>IF(ISBLANK(C69),"",COUNTA($C$10:C69))</f>
      </c>
      <c r="C69" s="84"/>
      <c r="D69" s="84"/>
      <c r="E69" s="84"/>
      <c r="F69" s="84"/>
      <c r="G69" s="249"/>
      <c r="H69" s="250"/>
      <c r="I69" s="251"/>
      <c r="J69" s="252"/>
      <c r="K69" s="97"/>
      <c r="N69" s="76"/>
      <c r="P69" s="76"/>
      <c r="R69" s="76"/>
      <c r="S69" s="76"/>
      <c r="T69" s="76"/>
      <c r="U69" s="76"/>
      <c r="V69" s="76"/>
    </row>
    <row r="70" spans="1:22" ht="18.75" customHeight="1">
      <c r="A70" s="111">
        <f>IF(ISBLANK(C70),"",COUNTA($C$9:$C70))</f>
      </c>
      <c r="B70" s="102">
        <f>IF(ISBLANK(C70),"",COUNTA($C$10:C70))</f>
      </c>
      <c r="C70" s="85"/>
      <c r="D70" s="85"/>
      <c r="E70" s="85"/>
      <c r="F70" s="85"/>
      <c r="G70" s="253"/>
      <c r="H70" s="254"/>
      <c r="I70" s="255"/>
      <c r="J70" s="256"/>
      <c r="K70" s="97"/>
      <c r="N70" s="76"/>
      <c r="P70" s="76"/>
      <c r="R70" s="76"/>
      <c r="S70" s="76"/>
      <c r="T70" s="76"/>
      <c r="U70" s="76"/>
      <c r="V70" s="76"/>
    </row>
    <row r="71" spans="1:22" ht="18.75" customHeight="1">
      <c r="A71" s="111">
        <f>IF(ISBLANK(C71),"",COUNTA($C$9:$C71))</f>
      </c>
      <c r="B71" s="100">
        <f>IF(ISBLANK(C71),"",COUNTA($C$10:C71))</f>
      </c>
      <c r="C71" s="83"/>
      <c r="D71" s="83"/>
      <c r="E71" s="83"/>
      <c r="F71" s="83"/>
      <c r="G71" s="245"/>
      <c r="H71" s="246"/>
      <c r="I71" s="247"/>
      <c r="J71" s="248"/>
      <c r="K71" s="97"/>
      <c r="N71" s="76"/>
      <c r="P71" s="76"/>
      <c r="R71" s="76"/>
      <c r="S71" s="76"/>
      <c r="T71" s="76"/>
      <c r="U71" s="76"/>
      <c r="V71" s="76"/>
    </row>
    <row r="72" spans="1:22" ht="18.75" customHeight="1">
      <c r="A72" s="111">
        <f>IF(ISBLANK(C72),"",COUNTA($C$9:$C72))</f>
      </c>
      <c r="B72" s="100">
        <f>IF(ISBLANK(C72),"",COUNTA($C$10:C72))</f>
      </c>
      <c r="C72" s="83"/>
      <c r="D72" s="83"/>
      <c r="E72" s="83"/>
      <c r="F72" s="83"/>
      <c r="G72" s="245"/>
      <c r="H72" s="246"/>
      <c r="I72" s="247"/>
      <c r="J72" s="248"/>
      <c r="K72" s="97"/>
      <c r="N72" s="76"/>
      <c r="P72" s="76"/>
      <c r="R72" s="76"/>
      <c r="S72" s="76"/>
      <c r="T72" s="76"/>
      <c r="U72" s="76"/>
      <c r="V72" s="76"/>
    </row>
    <row r="73" spans="1:22" ht="18.75" customHeight="1">
      <c r="A73" s="111">
        <f>IF(ISBLANK(C73),"",COUNTA($C$9:$C73))</f>
      </c>
      <c r="B73" s="100">
        <f>IF(ISBLANK(C73),"",COUNTA($C$10:C73))</f>
      </c>
      <c r="C73" s="83"/>
      <c r="D73" s="83"/>
      <c r="E73" s="83"/>
      <c r="F73" s="83"/>
      <c r="G73" s="245"/>
      <c r="H73" s="246"/>
      <c r="I73" s="247"/>
      <c r="J73" s="248"/>
      <c r="K73" s="97"/>
      <c r="N73" s="76"/>
      <c r="P73" s="76"/>
      <c r="R73" s="76"/>
      <c r="S73" s="76"/>
      <c r="T73" s="76"/>
      <c r="U73" s="76"/>
      <c r="V73" s="76"/>
    </row>
    <row r="74" spans="1:22" ht="18.75" customHeight="1">
      <c r="A74" s="111">
        <f>IF(ISBLANK(C74),"",COUNTA($C$9:$C74))</f>
      </c>
      <c r="B74" s="101">
        <f>IF(ISBLANK(C74),"",COUNTA($C$10:C74))</f>
      </c>
      <c r="C74" s="84"/>
      <c r="D74" s="84"/>
      <c r="E74" s="84"/>
      <c r="F74" s="84"/>
      <c r="G74" s="249"/>
      <c r="H74" s="250"/>
      <c r="I74" s="251"/>
      <c r="J74" s="252"/>
      <c r="K74" s="97"/>
      <c r="N74" s="76"/>
      <c r="P74" s="76"/>
      <c r="R74" s="76"/>
      <c r="S74" s="76"/>
      <c r="T74" s="76"/>
      <c r="U74" s="76"/>
      <c r="V74" s="76"/>
    </row>
    <row r="75" spans="1:22" ht="18.75" customHeight="1">
      <c r="A75" s="111">
        <f>IF(ISBLANK(C75),"",COUNTA($C$9:$C75))</f>
      </c>
      <c r="B75" s="102">
        <f>IF(ISBLANK(C75),"",COUNTA($C$10:C75))</f>
      </c>
      <c r="C75" s="85"/>
      <c r="D75" s="85"/>
      <c r="E75" s="85"/>
      <c r="F75" s="85"/>
      <c r="G75" s="253"/>
      <c r="H75" s="254"/>
      <c r="I75" s="255"/>
      <c r="J75" s="256"/>
      <c r="K75" s="97"/>
      <c r="N75" s="76"/>
      <c r="P75" s="76"/>
      <c r="R75" s="76"/>
      <c r="S75" s="76"/>
      <c r="T75" s="76"/>
      <c r="U75" s="76"/>
      <c r="V75" s="76"/>
    </row>
    <row r="76" spans="1:22" ht="18.75" customHeight="1">
      <c r="A76" s="111">
        <f>IF(ISBLANK(C76),"",COUNTA($C$9:$C76))</f>
      </c>
      <c r="B76" s="100">
        <f>IF(ISBLANK(C76),"",COUNTA($C$10:C76))</f>
      </c>
      <c r="C76" s="83"/>
      <c r="D76" s="83"/>
      <c r="E76" s="83"/>
      <c r="F76" s="83"/>
      <c r="G76" s="245"/>
      <c r="H76" s="246"/>
      <c r="I76" s="247"/>
      <c r="J76" s="248"/>
      <c r="K76" s="97"/>
      <c r="N76" s="76"/>
      <c r="P76" s="76"/>
      <c r="R76" s="76"/>
      <c r="S76" s="76"/>
      <c r="T76" s="76"/>
      <c r="U76" s="76"/>
      <c r="V76" s="76"/>
    </row>
    <row r="77" spans="1:22" ht="18.75" customHeight="1">
      <c r="A77" s="111">
        <f>IF(ISBLANK(C77),"",COUNTA($C$9:$C77))</f>
      </c>
      <c r="B77" s="100">
        <f>IF(ISBLANK(C77),"",COUNTA($C$10:C77))</f>
      </c>
      <c r="C77" s="83"/>
      <c r="D77" s="83"/>
      <c r="E77" s="83"/>
      <c r="F77" s="83"/>
      <c r="G77" s="245"/>
      <c r="H77" s="246"/>
      <c r="I77" s="247"/>
      <c r="J77" s="248"/>
      <c r="K77" s="97"/>
      <c r="N77" s="76"/>
      <c r="P77" s="76"/>
      <c r="R77" s="76"/>
      <c r="S77" s="76"/>
      <c r="T77" s="76"/>
      <c r="U77" s="76"/>
      <c r="V77" s="76"/>
    </row>
    <row r="78" spans="1:22" ht="18.75" customHeight="1">
      <c r="A78" s="111">
        <f>IF(ISBLANK(C78),"",COUNTA($C$9:$C78))</f>
      </c>
      <c r="B78" s="100">
        <f>IF(ISBLANK(C78),"",COUNTA($C$10:C78))</f>
      </c>
      <c r="C78" s="83"/>
      <c r="D78" s="83"/>
      <c r="E78" s="83"/>
      <c r="F78" s="83"/>
      <c r="G78" s="245"/>
      <c r="H78" s="246"/>
      <c r="I78" s="247"/>
      <c r="J78" s="248"/>
      <c r="K78" s="97"/>
      <c r="N78" s="76"/>
      <c r="P78" s="76"/>
      <c r="R78" s="76"/>
      <c r="S78" s="76"/>
      <c r="T78" s="76"/>
      <c r="U78" s="76"/>
      <c r="V78" s="76"/>
    </row>
    <row r="79" spans="1:22" ht="18.75" customHeight="1">
      <c r="A79" s="111">
        <f>IF(ISBLANK(C79),"",COUNTA($C$9:$C79))</f>
      </c>
      <c r="B79" s="101">
        <f>IF(ISBLANK(C79),"",COUNTA($C$10:C79))</f>
      </c>
      <c r="C79" s="84"/>
      <c r="D79" s="84"/>
      <c r="E79" s="84"/>
      <c r="F79" s="84"/>
      <c r="G79" s="249"/>
      <c r="H79" s="250"/>
      <c r="I79" s="251"/>
      <c r="J79" s="252"/>
      <c r="K79" s="97"/>
      <c r="N79" s="76"/>
      <c r="P79" s="76"/>
      <c r="R79" s="76"/>
      <c r="S79" s="76"/>
      <c r="T79" s="76"/>
      <c r="U79" s="76"/>
      <c r="V79" s="76"/>
    </row>
    <row r="80" spans="1:22" ht="18.75" customHeight="1">
      <c r="A80" s="111">
        <f>IF(ISBLANK(C80),"",COUNTA($C$9:$C80))</f>
      </c>
      <c r="B80" s="102">
        <f>IF(ISBLANK(C80),"",COUNTA($C$10:C80))</f>
      </c>
      <c r="C80" s="85"/>
      <c r="D80" s="85"/>
      <c r="E80" s="85"/>
      <c r="F80" s="85"/>
      <c r="G80" s="253"/>
      <c r="H80" s="254"/>
      <c r="I80" s="255"/>
      <c r="J80" s="256"/>
      <c r="K80" s="97"/>
      <c r="N80" s="76"/>
      <c r="P80" s="76"/>
      <c r="R80" s="76"/>
      <c r="S80" s="76"/>
      <c r="T80" s="76"/>
      <c r="U80" s="76"/>
      <c r="V80" s="76"/>
    </row>
    <row r="81" spans="1:22" ht="18.75" customHeight="1">
      <c r="A81" s="111">
        <f>IF(ISBLANK(C81),"",COUNTA($C$9:$C81))</f>
      </c>
      <c r="B81" s="100">
        <f>IF(ISBLANK(C81),"",COUNTA($C$10:C81))</f>
      </c>
      <c r="C81" s="83"/>
      <c r="D81" s="83"/>
      <c r="E81" s="83"/>
      <c r="F81" s="83"/>
      <c r="G81" s="245"/>
      <c r="H81" s="246"/>
      <c r="I81" s="247"/>
      <c r="J81" s="248"/>
      <c r="K81" s="97"/>
      <c r="N81" s="76"/>
      <c r="P81" s="76"/>
      <c r="R81" s="76"/>
      <c r="S81" s="76"/>
      <c r="T81" s="76"/>
      <c r="U81" s="76"/>
      <c r="V81" s="76"/>
    </row>
    <row r="82" spans="1:22" ht="18.75" customHeight="1">
      <c r="A82" s="111">
        <f>IF(ISBLANK(C82),"",COUNTA($C$9:$C82))</f>
      </c>
      <c r="B82" s="100">
        <f>IF(ISBLANK(C82),"",COUNTA($C$10:C82))</f>
      </c>
      <c r="C82" s="83"/>
      <c r="D82" s="83"/>
      <c r="E82" s="83"/>
      <c r="F82" s="83"/>
      <c r="G82" s="245"/>
      <c r="H82" s="246"/>
      <c r="I82" s="247"/>
      <c r="J82" s="248"/>
      <c r="K82" s="97"/>
      <c r="N82" s="76"/>
      <c r="P82" s="76"/>
      <c r="R82" s="76"/>
      <c r="S82" s="76"/>
      <c r="T82" s="76"/>
      <c r="U82" s="76"/>
      <c r="V82" s="76"/>
    </row>
    <row r="83" spans="1:22" ht="18.75" customHeight="1">
      <c r="A83" s="111">
        <f>IF(ISBLANK(C83),"",COUNTA($C$9:$C83))</f>
      </c>
      <c r="B83" s="100">
        <f>IF(ISBLANK(C83),"",COUNTA($C$10:C83))</f>
      </c>
      <c r="C83" s="83"/>
      <c r="D83" s="83"/>
      <c r="E83" s="83"/>
      <c r="F83" s="83"/>
      <c r="G83" s="245"/>
      <c r="H83" s="246"/>
      <c r="I83" s="247"/>
      <c r="J83" s="248"/>
      <c r="K83" s="97"/>
      <c r="N83" s="76"/>
      <c r="P83" s="76"/>
      <c r="R83" s="76"/>
      <c r="S83" s="76"/>
      <c r="T83" s="76"/>
      <c r="U83" s="76"/>
      <c r="V83" s="76"/>
    </row>
    <row r="84" spans="1:22" ht="18.75" customHeight="1">
      <c r="A84" s="111">
        <f>IF(ISBLANK(C84),"",COUNTA($C$9:$C84))</f>
      </c>
      <c r="B84" s="101">
        <f>IF(ISBLANK(C84),"",COUNTA($C$10:C84))</f>
      </c>
      <c r="C84" s="84"/>
      <c r="D84" s="84"/>
      <c r="E84" s="84"/>
      <c r="F84" s="84"/>
      <c r="G84" s="249"/>
      <c r="H84" s="250"/>
      <c r="I84" s="251"/>
      <c r="J84" s="252"/>
      <c r="K84" s="97"/>
      <c r="N84" s="76"/>
      <c r="P84" s="76"/>
      <c r="R84" s="76"/>
      <c r="S84" s="76"/>
      <c r="T84" s="76"/>
      <c r="U84" s="76"/>
      <c r="V84" s="76"/>
    </row>
    <row r="85" spans="1:22" ht="18.75" customHeight="1">
      <c r="A85" s="111">
        <f>IF(ISBLANK(C85),"",COUNTA($C$9:$C85))</f>
      </c>
      <c r="B85" s="102">
        <f>IF(ISBLANK(C85),"",COUNTA($C$10:C85))</f>
      </c>
      <c r="C85" s="85"/>
      <c r="D85" s="85"/>
      <c r="E85" s="85"/>
      <c r="F85" s="85"/>
      <c r="G85" s="253"/>
      <c r="H85" s="254"/>
      <c r="I85" s="255"/>
      <c r="J85" s="256"/>
      <c r="K85" s="97"/>
      <c r="N85" s="76"/>
      <c r="P85" s="76"/>
      <c r="R85" s="76"/>
      <c r="S85" s="76"/>
      <c r="T85" s="76"/>
      <c r="U85" s="76"/>
      <c r="V85" s="76"/>
    </row>
    <row r="86" spans="1:22" ht="18.75" customHeight="1">
      <c r="A86" s="111">
        <f>IF(ISBLANK(C86),"",COUNTA($C$9:$C86))</f>
      </c>
      <c r="B86" s="100">
        <f>IF(ISBLANK(C86),"",COUNTA($C$10:C86))</f>
      </c>
      <c r="C86" s="83"/>
      <c r="D86" s="83"/>
      <c r="E86" s="83"/>
      <c r="F86" s="83"/>
      <c r="G86" s="245"/>
      <c r="H86" s="246"/>
      <c r="I86" s="247"/>
      <c r="J86" s="248"/>
      <c r="K86" s="97"/>
      <c r="N86" s="76"/>
      <c r="P86" s="76"/>
      <c r="R86" s="76"/>
      <c r="S86" s="76"/>
      <c r="T86" s="76"/>
      <c r="U86" s="76"/>
      <c r="V86" s="76"/>
    </row>
    <row r="87" spans="1:22" ht="18.75" customHeight="1">
      <c r="A87" s="111">
        <f>IF(ISBLANK(C87),"",COUNTA($C$9:$C87))</f>
      </c>
      <c r="B87" s="100">
        <f>IF(ISBLANK(C87),"",COUNTA($C$10:C87))</f>
      </c>
      <c r="C87" s="83"/>
      <c r="D87" s="83"/>
      <c r="E87" s="83"/>
      <c r="F87" s="83"/>
      <c r="G87" s="245"/>
      <c r="H87" s="246"/>
      <c r="I87" s="247"/>
      <c r="J87" s="248"/>
      <c r="K87" s="97"/>
      <c r="N87" s="76"/>
      <c r="P87" s="76"/>
      <c r="R87" s="76"/>
      <c r="S87" s="76"/>
      <c r="T87" s="76"/>
      <c r="U87" s="76"/>
      <c r="V87" s="76"/>
    </row>
    <row r="88" spans="1:22" ht="18.75" customHeight="1">
      <c r="A88" s="111">
        <f>IF(ISBLANK(C88),"",COUNTA($C$9:$C88))</f>
      </c>
      <c r="B88" s="100">
        <f>IF(ISBLANK(C88),"",COUNTA($C$10:C88))</f>
      </c>
      <c r="C88" s="83"/>
      <c r="D88" s="83"/>
      <c r="E88" s="83"/>
      <c r="F88" s="83"/>
      <c r="G88" s="245"/>
      <c r="H88" s="246"/>
      <c r="I88" s="247"/>
      <c r="J88" s="248"/>
      <c r="K88" s="97"/>
      <c r="N88" s="76"/>
      <c r="P88" s="76"/>
      <c r="R88" s="76"/>
      <c r="S88" s="76"/>
      <c r="T88" s="76"/>
      <c r="U88" s="76"/>
      <c r="V88" s="76"/>
    </row>
    <row r="89" spans="1:22" ht="18.75" customHeight="1">
      <c r="A89" s="111">
        <f>IF(ISBLANK(C89),"",COUNTA($C$9:$C89))</f>
      </c>
      <c r="B89" s="101">
        <f>IF(ISBLANK(C89),"",COUNTA($C$10:C89))</f>
      </c>
      <c r="C89" s="84"/>
      <c r="D89" s="84"/>
      <c r="E89" s="84"/>
      <c r="F89" s="84"/>
      <c r="G89" s="249"/>
      <c r="H89" s="250"/>
      <c r="I89" s="251"/>
      <c r="J89" s="252"/>
      <c r="K89" s="97"/>
      <c r="N89" s="76"/>
      <c r="P89" s="76"/>
      <c r="R89" s="76"/>
      <c r="S89" s="76"/>
      <c r="T89" s="76"/>
      <c r="U89" s="76"/>
      <c r="V89" s="76"/>
    </row>
    <row r="90" spans="1:22" ht="18.75" customHeight="1">
      <c r="A90" s="111">
        <f>IF(ISBLANK(C90),"",COUNTA($C$9:$C90))</f>
      </c>
      <c r="B90" s="102">
        <f>IF(ISBLANK(C90),"",COUNTA($C$10:C90))</f>
      </c>
      <c r="C90" s="85"/>
      <c r="D90" s="85"/>
      <c r="E90" s="85"/>
      <c r="F90" s="85"/>
      <c r="G90" s="253"/>
      <c r="H90" s="254"/>
      <c r="I90" s="255"/>
      <c r="J90" s="256"/>
      <c r="K90" s="97"/>
      <c r="N90" s="76"/>
      <c r="P90" s="76"/>
      <c r="R90" s="76"/>
      <c r="S90" s="76"/>
      <c r="T90" s="76"/>
      <c r="U90" s="76"/>
      <c r="V90" s="76"/>
    </row>
    <row r="91" spans="1:22" ht="18.75" customHeight="1">
      <c r="A91" s="111">
        <f>IF(ISBLANK(C91),"",COUNTA($C$9:$C91))</f>
      </c>
      <c r="B91" s="100">
        <f>IF(ISBLANK(C91),"",COUNTA($C$10:C91))</f>
      </c>
      <c r="C91" s="83"/>
      <c r="D91" s="83"/>
      <c r="E91" s="83"/>
      <c r="F91" s="83"/>
      <c r="G91" s="245"/>
      <c r="H91" s="246"/>
      <c r="I91" s="247"/>
      <c r="J91" s="248"/>
      <c r="K91" s="97"/>
      <c r="N91" s="76"/>
      <c r="P91" s="76"/>
      <c r="R91" s="76"/>
      <c r="S91" s="76"/>
      <c r="T91" s="76"/>
      <c r="U91" s="76"/>
      <c r="V91" s="76"/>
    </row>
    <row r="92" spans="1:22" ht="18.75" customHeight="1">
      <c r="A92" s="111">
        <f>IF(ISBLANK(C92),"",COUNTA($C$9:$C92))</f>
      </c>
      <c r="B92" s="100">
        <f>IF(ISBLANK(C92),"",COUNTA($C$10:C92))</f>
      </c>
      <c r="C92" s="83"/>
      <c r="D92" s="83"/>
      <c r="E92" s="83"/>
      <c r="F92" s="83"/>
      <c r="G92" s="245"/>
      <c r="H92" s="246"/>
      <c r="I92" s="247"/>
      <c r="J92" s="248"/>
      <c r="K92" s="97"/>
      <c r="N92" s="76"/>
      <c r="P92" s="76"/>
      <c r="R92" s="76"/>
      <c r="S92" s="76"/>
      <c r="T92" s="76"/>
      <c r="U92" s="76"/>
      <c r="V92" s="76"/>
    </row>
    <row r="93" spans="1:22" ht="18.75" customHeight="1">
      <c r="A93" s="111">
        <f>IF(ISBLANK(C93),"",COUNTA($C$9:$C93))</f>
      </c>
      <c r="B93" s="100">
        <f>IF(ISBLANK(C93),"",COUNTA($C$10:C93))</f>
      </c>
      <c r="C93" s="83"/>
      <c r="D93" s="83"/>
      <c r="E93" s="83"/>
      <c r="F93" s="83"/>
      <c r="G93" s="245"/>
      <c r="H93" s="246"/>
      <c r="I93" s="247"/>
      <c r="J93" s="248"/>
      <c r="K93" s="97"/>
      <c r="N93" s="76"/>
      <c r="P93" s="76"/>
      <c r="R93" s="76"/>
      <c r="S93" s="76"/>
      <c r="T93" s="76"/>
      <c r="U93" s="76"/>
      <c r="V93" s="76"/>
    </row>
    <row r="94" spans="1:22" ht="18.75" customHeight="1">
      <c r="A94" s="111">
        <f>IF(ISBLANK(C94),"",COUNTA($C$9:$C94))</f>
      </c>
      <c r="B94" s="101">
        <f>IF(ISBLANK(C94),"",COUNTA($C$10:C94))</f>
      </c>
      <c r="C94" s="84"/>
      <c r="D94" s="84"/>
      <c r="E94" s="84"/>
      <c r="F94" s="84"/>
      <c r="G94" s="249"/>
      <c r="H94" s="250"/>
      <c r="I94" s="251"/>
      <c r="J94" s="252"/>
      <c r="K94" s="97"/>
      <c r="N94" s="76"/>
      <c r="P94" s="76"/>
      <c r="R94" s="76"/>
      <c r="S94" s="76"/>
      <c r="T94" s="76"/>
      <c r="U94" s="76"/>
      <c r="V94" s="76"/>
    </row>
    <row r="95" spans="1:22" ht="18.75" customHeight="1">
      <c r="A95" s="111">
        <f>IF(ISBLANK(C95),"",COUNTA($C$9:$C95))</f>
      </c>
      <c r="B95" s="102">
        <f>IF(ISBLANK(C95),"",COUNTA($C$10:C95))</f>
      </c>
      <c r="C95" s="85"/>
      <c r="D95" s="85"/>
      <c r="E95" s="85"/>
      <c r="F95" s="85"/>
      <c r="G95" s="253"/>
      <c r="H95" s="254"/>
      <c r="I95" s="255"/>
      <c r="J95" s="256"/>
      <c r="K95" s="97"/>
      <c r="N95" s="76"/>
      <c r="P95" s="76"/>
      <c r="R95" s="76"/>
      <c r="S95" s="76"/>
      <c r="T95" s="76"/>
      <c r="U95" s="76"/>
      <c r="V95" s="76"/>
    </row>
    <row r="96" spans="1:22" ht="18.75" customHeight="1">
      <c r="A96" s="111">
        <f>IF(ISBLANK(C96),"",COUNTA($C$9:$C96))</f>
      </c>
      <c r="B96" s="100">
        <f>IF(ISBLANK(C96),"",COUNTA($C$10:C96))</f>
      </c>
      <c r="C96" s="83"/>
      <c r="D96" s="83"/>
      <c r="E96" s="83"/>
      <c r="F96" s="83"/>
      <c r="G96" s="245"/>
      <c r="H96" s="246"/>
      <c r="I96" s="247"/>
      <c r="J96" s="248"/>
      <c r="K96" s="97"/>
      <c r="N96" s="76"/>
      <c r="P96" s="76"/>
      <c r="R96" s="76"/>
      <c r="S96" s="76"/>
      <c r="T96" s="76"/>
      <c r="U96" s="76"/>
      <c r="V96" s="76"/>
    </row>
    <row r="97" spans="1:22" ht="18.75" customHeight="1">
      <c r="A97" s="111">
        <f>IF(ISBLANK(C97),"",COUNTA($C$9:$C97))</f>
      </c>
      <c r="B97" s="100">
        <f>IF(ISBLANK(C97),"",COUNTA($C$10:C97))</f>
      </c>
      <c r="C97" s="83"/>
      <c r="D97" s="83"/>
      <c r="E97" s="83"/>
      <c r="F97" s="83"/>
      <c r="G97" s="245"/>
      <c r="H97" s="246"/>
      <c r="I97" s="247"/>
      <c r="J97" s="248"/>
      <c r="K97" s="97"/>
      <c r="N97" s="76"/>
      <c r="P97" s="76"/>
      <c r="R97" s="76"/>
      <c r="S97" s="76"/>
      <c r="T97" s="76"/>
      <c r="U97" s="76"/>
      <c r="V97" s="76"/>
    </row>
    <row r="98" spans="1:22" ht="18.75" customHeight="1">
      <c r="A98" s="111">
        <f>IF(ISBLANK(C98),"",COUNTA($C$9:$C98))</f>
      </c>
      <c r="B98" s="100">
        <f>IF(ISBLANK(C98),"",COUNTA($C$10:C98))</f>
      </c>
      <c r="C98" s="83"/>
      <c r="D98" s="83"/>
      <c r="E98" s="83"/>
      <c r="F98" s="83"/>
      <c r="G98" s="245"/>
      <c r="H98" s="246"/>
      <c r="I98" s="247"/>
      <c r="J98" s="248"/>
      <c r="K98" s="97"/>
      <c r="N98" s="76"/>
      <c r="P98" s="76"/>
      <c r="R98" s="76"/>
      <c r="S98" s="76"/>
      <c r="T98" s="76"/>
      <c r="U98" s="76"/>
      <c r="V98" s="76"/>
    </row>
    <row r="99" spans="1:22" ht="18.75" customHeight="1">
      <c r="A99" s="111">
        <f>IF(ISBLANK(C99),"",COUNTA($C$9:$C99))</f>
      </c>
      <c r="B99" s="103">
        <f>IF(ISBLANK(C99),"",COUNTA($C$10:C99))</f>
      </c>
      <c r="C99" s="86"/>
      <c r="D99" s="86"/>
      <c r="E99" s="86"/>
      <c r="F99" s="86"/>
      <c r="G99" s="249"/>
      <c r="H99" s="250"/>
      <c r="I99" s="251"/>
      <c r="J99" s="252"/>
      <c r="K99" s="97"/>
      <c r="N99" s="76"/>
      <c r="P99" s="76"/>
      <c r="R99" s="76"/>
      <c r="S99" s="76"/>
      <c r="T99" s="76"/>
      <c r="U99" s="76"/>
      <c r="V99" s="76"/>
    </row>
  </sheetData>
  <sheetProtection sheet="1" objects="1" scenarios="1"/>
  <mergeCells count="198">
    <mergeCell ref="G5:J5"/>
    <mergeCell ref="G47:H47"/>
    <mergeCell ref="I47:J47"/>
    <mergeCell ref="B7:B8"/>
    <mergeCell ref="C7:D7"/>
    <mergeCell ref="E7:F7"/>
    <mergeCell ref="G45:H45"/>
    <mergeCell ref="I45:J45"/>
    <mergeCell ref="G46:H46"/>
    <mergeCell ref="I46:J46"/>
    <mergeCell ref="G43:H43"/>
    <mergeCell ref="I43:J43"/>
    <mergeCell ref="G44:H44"/>
    <mergeCell ref="I44:J44"/>
    <mergeCell ref="G41:H41"/>
    <mergeCell ref="I41:J41"/>
    <mergeCell ref="G42:H42"/>
    <mergeCell ref="I42:J42"/>
    <mergeCell ref="G39:H39"/>
    <mergeCell ref="I39:J39"/>
    <mergeCell ref="G40:H40"/>
    <mergeCell ref="I40:J40"/>
    <mergeCell ref="G37:H37"/>
    <mergeCell ref="I37:J37"/>
    <mergeCell ref="G38:H38"/>
    <mergeCell ref="I38:J38"/>
    <mergeCell ref="G35:H35"/>
    <mergeCell ref="I35:J35"/>
    <mergeCell ref="G36:H36"/>
    <mergeCell ref="I36:J36"/>
    <mergeCell ref="G33:H33"/>
    <mergeCell ref="I33:J33"/>
    <mergeCell ref="G34:H34"/>
    <mergeCell ref="I34:J34"/>
    <mergeCell ref="G31:H31"/>
    <mergeCell ref="I31:J31"/>
    <mergeCell ref="G32:H32"/>
    <mergeCell ref="I32:J32"/>
    <mergeCell ref="G29:H29"/>
    <mergeCell ref="I29:J29"/>
    <mergeCell ref="G30:H30"/>
    <mergeCell ref="I30:J30"/>
    <mergeCell ref="G27:H27"/>
    <mergeCell ref="I27:J27"/>
    <mergeCell ref="G28:H28"/>
    <mergeCell ref="I28:J28"/>
    <mergeCell ref="G25:H25"/>
    <mergeCell ref="I25:J25"/>
    <mergeCell ref="G26:H26"/>
    <mergeCell ref="I26:J26"/>
    <mergeCell ref="G23:H23"/>
    <mergeCell ref="I23:J23"/>
    <mergeCell ref="G24:H24"/>
    <mergeCell ref="I24:J24"/>
    <mergeCell ref="G21:H21"/>
    <mergeCell ref="I21:J21"/>
    <mergeCell ref="G22:H22"/>
    <mergeCell ref="I22:J22"/>
    <mergeCell ref="G19:H19"/>
    <mergeCell ref="I19:J19"/>
    <mergeCell ref="G20:H20"/>
    <mergeCell ref="I20:J20"/>
    <mergeCell ref="G17:H17"/>
    <mergeCell ref="I17:J17"/>
    <mergeCell ref="G18:H18"/>
    <mergeCell ref="I18:J18"/>
    <mergeCell ref="G15:H15"/>
    <mergeCell ref="I15:J15"/>
    <mergeCell ref="G16:H16"/>
    <mergeCell ref="I16:J16"/>
    <mergeCell ref="G13:H13"/>
    <mergeCell ref="I13:J13"/>
    <mergeCell ref="G14:H14"/>
    <mergeCell ref="I14:J14"/>
    <mergeCell ref="G11:H11"/>
    <mergeCell ref="I11:J11"/>
    <mergeCell ref="G12:H12"/>
    <mergeCell ref="I12:J12"/>
    <mergeCell ref="G7:H8"/>
    <mergeCell ref="I7:J8"/>
    <mergeCell ref="D2:F2"/>
    <mergeCell ref="G10:H10"/>
    <mergeCell ref="I10:J10"/>
    <mergeCell ref="D3:E3"/>
    <mergeCell ref="F3:J3"/>
    <mergeCell ref="G4:J4"/>
    <mergeCell ref="D4:E4"/>
    <mergeCell ref="D5:E5"/>
    <mergeCell ref="G48:H48"/>
    <mergeCell ref="I48:J48"/>
    <mergeCell ref="G49:H49"/>
    <mergeCell ref="I49:J49"/>
    <mergeCell ref="G50:H50"/>
    <mergeCell ref="I50:J50"/>
    <mergeCell ref="G51:H51"/>
    <mergeCell ref="I51:J51"/>
    <mergeCell ref="G52:H52"/>
    <mergeCell ref="I52:J52"/>
    <mergeCell ref="G53:H53"/>
    <mergeCell ref="I53:J53"/>
    <mergeCell ref="G54:H54"/>
    <mergeCell ref="I54:J54"/>
    <mergeCell ref="G55:H55"/>
    <mergeCell ref="I55:J55"/>
    <mergeCell ref="G56:H56"/>
    <mergeCell ref="I56:J56"/>
    <mergeCell ref="G57:H57"/>
    <mergeCell ref="I57:J57"/>
    <mergeCell ref="G58:H58"/>
    <mergeCell ref="I58:J58"/>
    <mergeCell ref="G59:H59"/>
    <mergeCell ref="I59:J59"/>
    <mergeCell ref="G60:H60"/>
    <mergeCell ref="I60:J60"/>
    <mergeCell ref="G61:H61"/>
    <mergeCell ref="I61:J61"/>
    <mergeCell ref="G62:H62"/>
    <mergeCell ref="I62:J62"/>
    <mergeCell ref="G63:H63"/>
    <mergeCell ref="I63:J63"/>
    <mergeCell ref="G64:H64"/>
    <mergeCell ref="I64:J64"/>
    <mergeCell ref="G65:H65"/>
    <mergeCell ref="I65:J65"/>
    <mergeCell ref="G66:H66"/>
    <mergeCell ref="I66:J66"/>
    <mergeCell ref="G67:H67"/>
    <mergeCell ref="I67:J67"/>
    <mergeCell ref="G68:H68"/>
    <mergeCell ref="I68:J68"/>
    <mergeCell ref="G69:H69"/>
    <mergeCell ref="I69:J69"/>
    <mergeCell ref="G70:H70"/>
    <mergeCell ref="I70:J70"/>
    <mergeCell ref="G71:H71"/>
    <mergeCell ref="I71:J71"/>
    <mergeCell ref="G72:H72"/>
    <mergeCell ref="I72:J72"/>
    <mergeCell ref="G73:H73"/>
    <mergeCell ref="I73:J73"/>
    <mergeCell ref="G74:H74"/>
    <mergeCell ref="I74:J74"/>
    <mergeCell ref="G75:H75"/>
    <mergeCell ref="I75:J75"/>
    <mergeCell ref="G76:H76"/>
    <mergeCell ref="I76:J76"/>
    <mergeCell ref="G77:H77"/>
    <mergeCell ref="I77:J77"/>
    <mergeCell ref="G78:H78"/>
    <mergeCell ref="I78:J78"/>
    <mergeCell ref="G79:H79"/>
    <mergeCell ref="I79:J79"/>
    <mergeCell ref="G80:H80"/>
    <mergeCell ref="I80:J80"/>
    <mergeCell ref="G81:H81"/>
    <mergeCell ref="I81:J81"/>
    <mergeCell ref="G82:H82"/>
    <mergeCell ref="I82:J82"/>
    <mergeCell ref="G83:H83"/>
    <mergeCell ref="I83:J83"/>
    <mergeCell ref="G84:H84"/>
    <mergeCell ref="I84:J84"/>
    <mergeCell ref="G85:H85"/>
    <mergeCell ref="I85:J85"/>
    <mergeCell ref="G86:H86"/>
    <mergeCell ref="I86:J86"/>
    <mergeCell ref="G87:H87"/>
    <mergeCell ref="I87:J87"/>
    <mergeCell ref="G88:H88"/>
    <mergeCell ref="I88:J88"/>
    <mergeCell ref="G89:H89"/>
    <mergeCell ref="I89:J89"/>
    <mergeCell ref="G90:H90"/>
    <mergeCell ref="I90:J90"/>
    <mergeCell ref="G91:H91"/>
    <mergeCell ref="I91:J91"/>
    <mergeCell ref="I94:J94"/>
    <mergeCell ref="G95:H95"/>
    <mergeCell ref="I95:J95"/>
    <mergeCell ref="G92:H92"/>
    <mergeCell ref="I92:J92"/>
    <mergeCell ref="G93:H93"/>
    <mergeCell ref="I93:J93"/>
    <mergeCell ref="B5:C5"/>
    <mergeCell ref="G98:H98"/>
    <mergeCell ref="I98:J98"/>
    <mergeCell ref="G99:H99"/>
    <mergeCell ref="I99:J99"/>
    <mergeCell ref="G96:H96"/>
    <mergeCell ref="I96:J96"/>
    <mergeCell ref="G97:H97"/>
    <mergeCell ref="I97:J97"/>
    <mergeCell ref="G94:H94"/>
    <mergeCell ref="L1:R1"/>
    <mergeCell ref="B2:C2"/>
    <mergeCell ref="B3:C3"/>
    <mergeCell ref="B4:C4"/>
    <mergeCell ref="G2:H2"/>
  </mergeCells>
  <dataValidations count="4">
    <dataValidation type="textLength" allowBlank="1" showInputMessage="1" showErrorMessage="1" sqref="H100:H65536">
      <formula1>4</formula1>
      <formula2>4</formula2>
    </dataValidation>
    <dataValidation allowBlank="1" showInputMessage="1" showErrorMessage="1" imeMode="halfKatakana" sqref="E100:F65536 E7:F7"/>
    <dataValidation type="textLength" allowBlank="1" showInputMessage="1" showErrorMessage="1" imeMode="halfAlpha" sqref="I100:Q65536 I10:I99">
      <formula1>1</formula1>
      <formula2>2</formula2>
    </dataValidation>
    <dataValidation allowBlank="1" showInputMessage="1" showErrorMessage="1" imeMode="fullAlpha" sqref="R100:R65536 T100:T65536 V100:V65536"/>
  </dataValidations>
  <printOptions horizontalCentered="1"/>
  <pageMargins left="0.3937007874015748" right="0.3937007874015748" top="0.5905511811023623" bottom="0.5905511811023623" header="0.5118110236220472" footer="0.5118110236220472"/>
  <pageSetup horizontalDpi="300" verticalDpi="300" orientation="portrait" paperSize="9" r:id="rId2"/>
  <headerFooter alignWithMargins="0">
    <oddFooter>&amp;C&amp;P</oddFooter>
  </headerFooter>
  <ignoredErrors>
    <ignoredError sqref="B11" formulaRange="1"/>
    <ignoredError sqref="A10:A111" unlockedFormula="1"/>
  </ignoredErrors>
  <legacyDrawing r:id="rId1"/>
</worksheet>
</file>

<file path=xl/worksheets/sheet6.xml><?xml version="1.0" encoding="utf-8"?>
<worksheet xmlns="http://schemas.openxmlformats.org/spreadsheetml/2006/main" xmlns:r="http://schemas.openxmlformats.org/officeDocument/2006/relationships">
  <sheetPr codeName="Sheet7"/>
  <dimension ref="B2:J320"/>
  <sheetViews>
    <sheetView showGridLines="0" showRowColHeaders="0" showZeros="0" workbookViewId="0" topLeftCell="A1">
      <pane ySplit="7" topLeftCell="BM8" activePane="bottomLeft" state="frozen"/>
      <selection pane="topLeft" activeCell="B4" sqref="B4"/>
      <selection pane="bottomLeft" activeCell="H12" sqref="H12"/>
    </sheetView>
  </sheetViews>
  <sheetFormatPr defaultColWidth="9.00390625" defaultRowHeight="18.75" customHeight="1"/>
  <cols>
    <col min="1" max="1" width="5.875" style="0" customWidth="1"/>
    <col min="2" max="2" width="5.00390625" style="0" customWidth="1"/>
    <col min="3" max="3" width="9.00390625" style="3" customWidth="1"/>
    <col min="4" max="4" width="8.375" style="3" customWidth="1"/>
    <col min="5" max="5" width="8.375" style="0" customWidth="1"/>
    <col min="6" max="6" width="12.50390625" style="0" customWidth="1"/>
    <col min="7" max="8" width="12.625" style="0" customWidth="1"/>
    <col min="9" max="9" width="7.75390625" style="0" customWidth="1"/>
    <col min="10" max="10" width="4.125" style="0" customWidth="1"/>
    <col min="11" max="11" width="5.375" style="0" customWidth="1"/>
  </cols>
  <sheetData>
    <row r="1" ht="21.75" customHeight="1" thickBot="1"/>
    <row r="2" spans="2:9" ht="21.75" customHeight="1" thickBot="1">
      <c r="B2" s="286" t="s">
        <v>104</v>
      </c>
      <c r="C2" s="287"/>
      <c r="D2" s="314" t="s">
        <v>170</v>
      </c>
      <c r="E2" s="317"/>
      <c r="F2" s="314" t="s">
        <v>165</v>
      </c>
      <c r="G2" s="315"/>
      <c r="H2" s="315"/>
      <c r="I2" s="316"/>
    </row>
    <row r="3" spans="2:5" ht="21.75" customHeight="1">
      <c r="B3" s="285"/>
      <c r="C3" s="285"/>
      <c r="D3" s="295"/>
      <c r="E3" s="295"/>
    </row>
    <row r="4" ht="21.75" customHeight="1" thickBot="1">
      <c r="E4" s="36"/>
    </row>
    <row r="5" spans="2:10" ht="21.75" customHeight="1">
      <c r="B5" s="298" t="s">
        <v>102</v>
      </c>
      <c r="C5" s="296" t="s">
        <v>0</v>
      </c>
      <c r="D5" s="304"/>
      <c r="E5" s="305"/>
      <c r="F5" s="292" t="s">
        <v>179</v>
      </c>
      <c r="G5" s="281" t="s">
        <v>100</v>
      </c>
      <c r="H5" s="282"/>
      <c r="I5" s="302" t="s">
        <v>11</v>
      </c>
      <c r="J5" s="312" t="s">
        <v>200</v>
      </c>
    </row>
    <row r="6" spans="2:10" ht="21.75" customHeight="1">
      <c r="B6" s="299"/>
      <c r="C6" s="297"/>
      <c r="D6" s="306"/>
      <c r="E6" s="307"/>
      <c r="F6" s="293"/>
      <c r="G6" s="283"/>
      <c r="H6" s="284"/>
      <c r="I6" s="303"/>
      <c r="J6" s="313"/>
    </row>
    <row r="7" spans="2:10" ht="21.75" customHeight="1" thickBot="1">
      <c r="B7" s="299"/>
      <c r="C7" s="297"/>
      <c r="D7" s="308"/>
      <c r="E7" s="309"/>
      <c r="F7" s="294"/>
      <c r="G7" s="37" t="s">
        <v>72</v>
      </c>
      <c r="H7" s="38" t="s">
        <v>7</v>
      </c>
      <c r="I7" s="303"/>
      <c r="J7" s="211"/>
    </row>
    <row r="8" spans="2:9" ht="18.75" customHeight="1" thickTop="1">
      <c r="B8" s="290">
        <f>COUNTIF(C8,C8)</f>
        <v>0</v>
      </c>
      <c r="C8" s="275"/>
      <c r="D8" s="300" t="s">
        <v>106</v>
      </c>
      <c r="E8" s="301"/>
      <c r="F8" s="58">
        <v>4</v>
      </c>
      <c r="G8" s="48" t="str">
        <f>IF(ISBLANK($F8),"",VLOOKUP($F8,'部員名簿'!$A$9:$J$99,3,FALSE))</f>
        <v>溝渕</v>
      </c>
      <c r="H8" s="48" t="str">
        <f>IF(ISBLANK($F8),"",VLOOKUP($F8,'部員名簿'!$A$9:$J$99,4,FALSE))</f>
        <v>隆彦</v>
      </c>
      <c r="I8" s="48">
        <f>IF(ISBLANK($F8),"",VLOOKUP($F8,'部員名簿'!$A$9:$J$99,9,FALSE))</f>
        <v>1</v>
      </c>
    </row>
    <row r="9" spans="2:9" ht="18.75" customHeight="1">
      <c r="B9" s="291"/>
      <c r="C9" s="276"/>
      <c r="D9" s="288" t="s">
        <v>107</v>
      </c>
      <c r="E9" s="289"/>
      <c r="F9" s="58">
        <v>2</v>
      </c>
      <c r="G9" s="49" t="str">
        <f>IF(ISBLANK($F9),"",VLOOKUP($F9,'部員名簿'!$A$9:$J$99,3,FALSE))</f>
        <v>大石</v>
      </c>
      <c r="H9" s="49" t="str">
        <f>IF(ISBLANK($F9),"",VLOOKUP($F9,'部員名簿'!$A$9:$J$99,4,FALSE))</f>
        <v>将之</v>
      </c>
      <c r="I9" s="49">
        <f>IF(ISBLANK($F9),"",VLOOKUP($F9,'部員名簿'!$A$9:$J$99,9,FALSE))</f>
        <v>3</v>
      </c>
    </row>
    <row r="10" spans="2:9" ht="18.75" customHeight="1">
      <c r="B10" s="278">
        <f>COUNTIF($C$8:C11,C10)</f>
        <v>0</v>
      </c>
      <c r="C10" s="275"/>
      <c r="D10" s="300" t="s">
        <v>106</v>
      </c>
      <c r="E10" s="301"/>
      <c r="F10" s="58"/>
      <c r="G10" s="48">
        <f>IF(ISBLANK($F10),"",VLOOKUP($F10,'部員名簿'!$A$9:$J$99,3,FALSE))</f>
      </c>
      <c r="H10" s="48">
        <f>IF(ISBLANK($F10),"",VLOOKUP($F10,'部員名簿'!$A$9:$J$99,4,FALSE))</f>
      </c>
      <c r="I10" s="48">
        <f>IF(ISBLANK($F10),"",VLOOKUP($F10,'部員名簿'!$A$9:$J$99,9,FALSE))</f>
      </c>
    </row>
    <row r="11" spans="2:9" ht="18.75" customHeight="1">
      <c r="B11" s="279"/>
      <c r="C11" s="276"/>
      <c r="D11" s="288" t="s">
        <v>107</v>
      </c>
      <c r="E11" s="289"/>
      <c r="F11" s="59"/>
      <c r="G11" s="49">
        <f>IF(ISBLANK($F11),"",VLOOKUP($F11,'部員名簿'!$A$9:$J$99,3,FALSE))</f>
      </c>
      <c r="H11" s="49">
        <f>IF(ISBLANK($F11),"",VLOOKUP($F11,'部員名簿'!$A$9:$J$99,4,FALSE))</f>
      </c>
      <c r="I11" s="49">
        <f>IF(ISBLANK($F11),"",VLOOKUP($F11,'部員名簿'!$A$9:$J$99,9,FALSE))</f>
      </c>
    </row>
    <row r="12" spans="2:9" ht="18.75" customHeight="1">
      <c r="B12" s="278">
        <f>COUNTIF($C$8:C13,C12)</f>
        <v>0</v>
      </c>
      <c r="C12" s="275"/>
      <c r="D12" s="300" t="s">
        <v>106</v>
      </c>
      <c r="E12" s="301"/>
      <c r="F12" s="58"/>
      <c r="G12" s="48">
        <f>IF(ISBLANK($F12),"",VLOOKUP($F12,'部員名簿'!$A$9:$J$99,3,FALSE))</f>
      </c>
      <c r="H12" s="48">
        <f>IF(ISBLANK($F12),"",VLOOKUP($F12,'部員名簿'!$A$9:$J$99,4,FALSE))</f>
      </c>
      <c r="I12" s="48">
        <f>IF(ISBLANK($F12),"",VLOOKUP($F12,'部員名簿'!$A$9:$J$99,9,FALSE))</f>
      </c>
    </row>
    <row r="13" spans="2:9" ht="18.75" customHeight="1">
      <c r="B13" s="279"/>
      <c r="C13" s="276"/>
      <c r="D13" s="288" t="s">
        <v>107</v>
      </c>
      <c r="E13" s="289"/>
      <c r="F13" s="59"/>
      <c r="G13" s="49">
        <f>IF(ISBLANK($F13),"",VLOOKUP($F13,'部員名簿'!$A$9:$J$99,3,FALSE))</f>
      </c>
      <c r="H13" s="49">
        <f>IF(ISBLANK($F13),"",VLOOKUP($F13,'部員名簿'!$A$9:$J$99,4,FALSE))</f>
      </c>
      <c r="I13" s="49">
        <f>IF(ISBLANK($F13),"",VLOOKUP($F13,'部員名簿'!$A$9:$J$99,9,FALSE))</f>
      </c>
    </row>
    <row r="14" spans="2:9" ht="18.75" customHeight="1">
      <c r="B14" s="278">
        <f>COUNTIF($C$8:C15,C14)</f>
        <v>0</v>
      </c>
      <c r="C14" s="275"/>
      <c r="D14" s="300" t="s">
        <v>106</v>
      </c>
      <c r="E14" s="301"/>
      <c r="F14" s="58"/>
      <c r="G14" s="48">
        <f>IF(ISBLANK($F14),"",VLOOKUP($F14,'部員名簿'!$A$9:$J$99,3,FALSE))</f>
      </c>
      <c r="H14" s="48">
        <f>IF(ISBLANK($F14),"",VLOOKUP($F14,'部員名簿'!$A$9:$J$99,4,FALSE))</f>
      </c>
      <c r="I14" s="48">
        <f>IF(ISBLANK($F14),"",VLOOKUP($F14,'部員名簿'!$A$9:$J$99,9,FALSE))</f>
      </c>
    </row>
    <row r="15" spans="2:9" ht="18.75" customHeight="1">
      <c r="B15" s="279"/>
      <c r="C15" s="276"/>
      <c r="D15" s="288" t="s">
        <v>107</v>
      </c>
      <c r="E15" s="289"/>
      <c r="F15" s="59"/>
      <c r="G15" s="49">
        <f>IF(ISBLANK($F15),"",VLOOKUP($F15,'部員名簿'!$A$9:$J$99,3,FALSE))</f>
      </c>
      <c r="H15" s="49">
        <f>IF(ISBLANK($F15),"",VLOOKUP($F15,'部員名簿'!$A$9:$J$99,4,FALSE))</f>
      </c>
      <c r="I15" s="49">
        <f>IF(ISBLANK($F15),"",VLOOKUP($F15,'部員名簿'!$A$9:$J$99,9,FALSE))</f>
      </c>
    </row>
    <row r="16" spans="2:9" ht="18.75" customHeight="1">
      <c r="B16" s="278">
        <f>COUNTIF($C$8:C17,C16)</f>
        <v>0</v>
      </c>
      <c r="C16" s="275"/>
      <c r="D16" s="300" t="s">
        <v>106</v>
      </c>
      <c r="E16" s="301"/>
      <c r="F16" s="58"/>
      <c r="G16" s="48">
        <f>IF(ISBLANK($F16),"",VLOOKUP($F16,'部員名簿'!$A$9:$J$99,3,FALSE))</f>
      </c>
      <c r="H16" s="48">
        <f>IF(ISBLANK($F16),"",VLOOKUP($F16,'部員名簿'!$A$9:$J$99,4,FALSE))</f>
      </c>
      <c r="I16" s="48">
        <f>IF(ISBLANK($F16),"",VLOOKUP($F16,'部員名簿'!$A$9:$J$99,9,FALSE))</f>
      </c>
    </row>
    <row r="17" spans="2:9" ht="18.75" customHeight="1">
      <c r="B17" s="279"/>
      <c r="C17" s="276"/>
      <c r="D17" s="288" t="s">
        <v>107</v>
      </c>
      <c r="E17" s="289"/>
      <c r="F17" s="59"/>
      <c r="G17" s="49">
        <f>IF(ISBLANK($F17),"",VLOOKUP($F17,'部員名簿'!$A$9:$J$99,3,FALSE))</f>
      </c>
      <c r="H17" s="49">
        <f>IF(ISBLANK($F17),"",VLOOKUP($F17,'部員名簿'!$A$9:$J$99,4,FALSE))</f>
      </c>
      <c r="I17" s="49">
        <f>IF(ISBLANK($F17),"",VLOOKUP($F17,'部員名簿'!$A$9:$J$99,9,FALSE))</f>
      </c>
    </row>
    <row r="18" spans="2:9" ht="18.75" customHeight="1">
      <c r="B18" s="278">
        <f>COUNTIF($C$8:C19,C18)</f>
        <v>0</v>
      </c>
      <c r="C18" s="275"/>
      <c r="D18" s="300" t="s">
        <v>106</v>
      </c>
      <c r="E18" s="301"/>
      <c r="F18" s="58"/>
      <c r="G18" s="48">
        <f>IF(ISBLANK($F18),"",VLOOKUP($F18,'部員名簿'!$A$9:$J$99,3,FALSE))</f>
      </c>
      <c r="H18" s="48">
        <f>IF(ISBLANK($F18),"",VLOOKUP($F18,'部員名簿'!$A$9:$J$99,4,FALSE))</f>
      </c>
      <c r="I18" s="48">
        <f>IF(ISBLANK($F18),"",VLOOKUP($F18,'部員名簿'!$A$9:$J$99,9,FALSE))</f>
      </c>
    </row>
    <row r="19" spans="2:9" ht="18.75" customHeight="1">
      <c r="B19" s="279"/>
      <c r="C19" s="276"/>
      <c r="D19" s="288" t="s">
        <v>107</v>
      </c>
      <c r="E19" s="289"/>
      <c r="F19" s="59"/>
      <c r="G19" s="49">
        <f>IF(ISBLANK($F19),"",VLOOKUP($F19,'部員名簿'!$A$9:$J$99,3,FALSE))</f>
      </c>
      <c r="H19" s="49">
        <f>IF(ISBLANK($F19),"",VLOOKUP($F19,'部員名簿'!$A$9:$J$99,4,FALSE))</f>
      </c>
      <c r="I19" s="49">
        <f>IF(ISBLANK($F19),"",VLOOKUP($F19,'部員名簿'!$A$9:$J$99,9,FALSE))</f>
      </c>
    </row>
    <row r="20" spans="2:9" ht="18.75" customHeight="1">
      <c r="B20" s="278">
        <f>COUNTIF($C$8:C21,C20)</f>
        <v>0</v>
      </c>
      <c r="C20" s="275"/>
      <c r="D20" s="300" t="s">
        <v>106</v>
      </c>
      <c r="E20" s="301"/>
      <c r="F20" s="58"/>
      <c r="G20" s="48">
        <f>IF(ISBLANK($F20),"",VLOOKUP($F20,'部員名簿'!$A$9:$J$99,3,FALSE))</f>
      </c>
      <c r="H20" s="48">
        <f>IF(ISBLANK($F20),"",VLOOKUP($F20,'部員名簿'!$A$9:$J$99,4,FALSE))</f>
      </c>
      <c r="I20" s="48">
        <f>IF(ISBLANK($F20),"",VLOOKUP($F20,'部員名簿'!$A$9:$J$99,9,FALSE))</f>
      </c>
    </row>
    <row r="21" spans="2:9" ht="18.75" customHeight="1">
      <c r="B21" s="279"/>
      <c r="C21" s="276"/>
      <c r="D21" s="288" t="s">
        <v>107</v>
      </c>
      <c r="E21" s="289"/>
      <c r="F21" s="59"/>
      <c r="G21" s="49">
        <f>IF(ISBLANK($F21),"",VLOOKUP($F21,'部員名簿'!$A$9:$J$99,3,FALSE))</f>
      </c>
      <c r="H21" s="49">
        <f>IF(ISBLANK($F21),"",VLOOKUP($F21,'部員名簿'!$A$9:$J$99,4,FALSE))</f>
      </c>
      <c r="I21" s="49">
        <f>IF(ISBLANK($F21),"",VLOOKUP($F21,'部員名簿'!$A$9:$J$99,9,FALSE))</f>
      </c>
    </row>
    <row r="22" spans="2:9" ht="18.75" customHeight="1">
      <c r="B22" s="278">
        <f>COUNTIF($C$8:C23,C22)</f>
        <v>0</v>
      </c>
      <c r="C22" s="275"/>
      <c r="D22" s="300" t="s">
        <v>106</v>
      </c>
      <c r="E22" s="301"/>
      <c r="F22" s="58"/>
      <c r="G22" s="48">
        <f>IF(ISBLANK($F22),"",VLOOKUP($F22,'部員名簿'!$A$9:$J$99,3,FALSE))</f>
      </c>
      <c r="H22" s="48">
        <f>IF(ISBLANK($F22),"",VLOOKUP($F22,'部員名簿'!$A$9:$J$99,4,FALSE))</f>
      </c>
      <c r="I22" s="48">
        <f>IF(ISBLANK($F22),"",VLOOKUP($F22,'部員名簿'!$A$9:$J$99,9,FALSE))</f>
      </c>
    </row>
    <row r="23" spans="2:9" ht="18.75" customHeight="1">
      <c r="B23" s="279"/>
      <c r="C23" s="276"/>
      <c r="D23" s="288" t="s">
        <v>107</v>
      </c>
      <c r="E23" s="289"/>
      <c r="F23" s="59"/>
      <c r="G23" s="49">
        <f>IF(ISBLANK($F23),"",VLOOKUP($F23,'部員名簿'!$A$9:$J$99,3,FALSE))</f>
      </c>
      <c r="H23" s="49">
        <f>IF(ISBLANK($F23),"",VLOOKUP($F23,'部員名簿'!$A$9:$J$99,4,FALSE))</f>
      </c>
      <c r="I23" s="49">
        <f>IF(ISBLANK($F23),"",VLOOKUP($F23,'部員名簿'!$A$9:$J$99,9,FALSE))</f>
      </c>
    </row>
    <row r="24" spans="2:9" ht="18.75" customHeight="1">
      <c r="B24" s="278">
        <f>COUNTIF($C$8:C25,C24)</f>
        <v>0</v>
      </c>
      <c r="C24" s="275"/>
      <c r="D24" s="300" t="s">
        <v>106</v>
      </c>
      <c r="E24" s="301"/>
      <c r="F24" s="58"/>
      <c r="G24" s="48">
        <f>IF(ISBLANK($F24),"",VLOOKUP($F24,'部員名簿'!$A$9:$J$99,3,FALSE))</f>
      </c>
      <c r="H24" s="48">
        <f>IF(ISBLANK($F24),"",VLOOKUP($F24,'部員名簿'!$A$9:$J$99,4,FALSE))</f>
      </c>
      <c r="I24" s="48">
        <f>IF(ISBLANK($F24),"",VLOOKUP($F24,'部員名簿'!$A$9:$J$99,9,FALSE))</f>
      </c>
    </row>
    <row r="25" spans="2:9" ht="18.75" customHeight="1">
      <c r="B25" s="279"/>
      <c r="C25" s="276"/>
      <c r="D25" s="288" t="s">
        <v>107</v>
      </c>
      <c r="E25" s="289"/>
      <c r="F25" s="59"/>
      <c r="G25" s="49">
        <f>IF(ISBLANK($F25),"",VLOOKUP($F25,'部員名簿'!$A$9:$J$99,3,FALSE))</f>
      </c>
      <c r="H25" s="49">
        <f>IF(ISBLANK($F25),"",VLOOKUP($F25,'部員名簿'!$A$9:$J$99,4,FALSE))</f>
      </c>
      <c r="I25" s="49">
        <f>IF(ISBLANK($F25),"",VLOOKUP($F25,'部員名簿'!$A$9:$J$99,9,FALSE))</f>
      </c>
    </row>
    <row r="26" spans="2:9" ht="18.75" customHeight="1">
      <c r="B26" s="278">
        <f>COUNTIF($C$8:C27,C26)</f>
        <v>0</v>
      </c>
      <c r="C26" s="275"/>
      <c r="D26" s="300" t="s">
        <v>106</v>
      </c>
      <c r="E26" s="301"/>
      <c r="F26" s="58"/>
      <c r="G26" s="48">
        <f>IF(ISBLANK($F26),"",VLOOKUP($F26,'部員名簿'!$A$9:$J$99,3,FALSE))</f>
      </c>
      <c r="H26" s="48">
        <f>IF(ISBLANK($F26),"",VLOOKUP($F26,'部員名簿'!$A$9:$J$99,4,FALSE))</f>
      </c>
      <c r="I26" s="48">
        <f>IF(ISBLANK($F26),"",VLOOKUP($F26,'部員名簿'!$A$9:$J$99,9,FALSE))</f>
      </c>
    </row>
    <row r="27" spans="2:9" ht="18.75" customHeight="1">
      <c r="B27" s="279"/>
      <c r="C27" s="276"/>
      <c r="D27" s="288" t="s">
        <v>107</v>
      </c>
      <c r="E27" s="289"/>
      <c r="F27" s="59"/>
      <c r="G27" s="49">
        <f>IF(ISBLANK($F27),"",VLOOKUP($F27,'部員名簿'!$A$9:$J$99,3,FALSE))</f>
      </c>
      <c r="H27" s="49">
        <f>IF(ISBLANK($F27),"",VLOOKUP($F27,'部員名簿'!$A$9:$J$99,4,FALSE))</f>
      </c>
      <c r="I27" s="49">
        <f>IF(ISBLANK($F27),"",VLOOKUP($F27,'部員名簿'!$A$9:$J$99,9,FALSE))</f>
      </c>
    </row>
    <row r="28" spans="2:9" ht="18.75" customHeight="1">
      <c r="B28" s="278">
        <f>COUNTIF($C$8:C29,C28)</f>
        <v>0</v>
      </c>
      <c r="C28" s="275"/>
      <c r="D28" s="300" t="s">
        <v>106</v>
      </c>
      <c r="E28" s="301"/>
      <c r="F28" s="58"/>
      <c r="G28" s="48">
        <f>IF(ISBLANK($F28),"",VLOOKUP($F28,'部員名簿'!$A$9:$J$99,3,FALSE))</f>
      </c>
      <c r="H28" s="48">
        <f>IF(ISBLANK($F28),"",VLOOKUP($F28,'部員名簿'!$A$9:$J$99,4,FALSE))</f>
      </c>
      <c r="I28" s="48">
        <f>IF(ISBLANK($F28),"",VLOOKUP($F28,'部員名簿'!$A$9:$J$99,9,FALSE))</f>
      </c>
    </row>
    <row r="29" spans="2:9" ht="18.75" customHeight="1">
      <c r="B29" s="279"/>
      <c r="C29" s="276"/>
      <c r="D29" s="288" t="s">
        <v>107</v>
      </c>
      <c r="E29" s="289"/>
      <c r="F29" s="59"/>
      <c r="G29" s="49">
        <f>IF(ISBLANK($F29),"",VLOOKUP($F29,'部員名簿'!$A$9:$J$99,3,FALSE))</f>
      </c>
      <c r="H29" s="49">
        <f>IF(ISBLANK($F29),"",VLOOKUP($F29,'部員名簿'!$A$9:$J$99,4,FALSE))</f>
      </c>
      <c r="I29" s="49">
        <f>IF(ISBLANK($F29),"",VLOOKUP($F29,'部員名簿'!$A$9:$J$99,9,FALSE))</f>
      </c>
    </row>
    <row r="30" spans="2:9" ht="18.75" customHeight="1">
      <c r="B30" s="278">
        <f>COUNTIF($C$8:C31,C30)</f>
        <v>0</v>
      </c>
      <c r="C30" s="275"/>
      <c r="D30" s="300" t="s">
        <v>106</v>
      </c>
      <c r="E30" s="301"/>
      <c r="F30" s="58"/>
      <c r="G30" s="48">
        <f>IF(ISBLANK($F30),"",VLOOKUP($F30,'部員名簿'!$A$9:$J$99,3,FALSE))</f>
      </c>
      <c r="H30" s="48">
        <f>IF(ISBLANK($F30),"",VLOOKUP($F30,'部員名簿'!$A$9:$J$99,4,FALSE))</f>
      </c>
      <c r="I30" s="48">
        <f>IF(ISBLANK($F30),"",VLOOKUP($F30,'部員名簿'!$A$9:$J$99,9,FALSE))</f>
      </c>
    </row>
    <row r="31" spans="2:9" ht="18.75" customHeight="1">
      <c r="B31" s="279"/>
      <c r="C31" s="276"/>
      <c r="D31" s="288" t="s">
        <v>107</v>
      </c>
      <c r="E31" s="289"/>
      <c r="F31" s="59"/>
      <c r="G31" s="49">
        <f>IF(ISBLANK($F31),"",VLOOKUP($F31,'部員名簿'!$A$9:$J$99,3,FALSE))</f>
      </c>
      <c r="H31" s="49">
        <f>IF(ISBLANK($F31),"",VLOOKUP($F31,'部員名簿'!$A$9:$J$99,4,FALSE))</f>
      </c>
      <c r="I31" s="49">
        <f>IF(ISBLANK($F31),"",VLOOKUP($F31,'部員名簿'!$A$9:$J$99,9,FALSE))</f>
      </c>
    </row>
    <row r="32" spans="2:9" ht="18.75" customHeight="1">
      <c r="B32" s="278">
        <f>COUNTIF($C$8:C33,C32)</f>
        <v>0</v>
      </c>
      <c r="C32" s="275"/>
      <c r="D32" s="300" t="s">
        <v>106</v>
      </c>
      <c r="E32" s="301"/>
      <c r="F32" s="58"/>
      <c r="G32" s="48">
        <f>IF(ISBLANK($F32),"",VLOOKUP($F32,'部員名簿'!$A$9:$J$99,3,FALSE))</f>
      </c>
      <c r="H32" s="48">
        <f>IF(ISBLANK($F32),"",VLOOKUP($F32,'部員名簿'!$A$9:$J$99,4,FALSE))</f>
      </c>
      <c r="I32" s="48">
        <f>IF(ISBLANK($F32),"",VLOOKUP($F32,'部員名簿'!$A$9:$J$99,9,FALSE))</f>
      </c>
    </row>
    <row r="33" spans="2:9" ht="18.75" customHeight="1">
      <c r="B33" s="279"/>
      <c r="C33" s="276"/>
      <c r="D33" s="288" t="s">
        <v>107</v>
      </c>
      <c r="E33" s="289"/>
      <c r="F33" s="59"/>
      <c r="G33" s="49">
        <f>IF(ISBLANK($F33),"",VLOOKUP($F33,'部員名簿'!$A$9:$J$99,3,FALSE))</f>
      </c>
      <c r="H33" s="49">
        <f>IF(ISBLANK($F33),"",VLOOKUP($F33,'部員名簿'!$A$9:$J$99,4,FALSE))</f>
      </c>
      <c r="I33" s="49">
        <f>IF(ISBLANK($F33),"",VLOOKUP($F33,'部員名簿'!$A$9:$J$99,9,FALSE))</f>
      </c>
    </row>
    <row r="34" spans="2:9" ht="18.75" customHeight="1">
      <c r="B34" s="278">
        <f>COUNTIF($C$8:C35,C34)</f>
        <v>0</v>
      </c>
      <c r="C34" s="275"/>
      <c r="D34" s="300" t="s">
        <v>106</v>
      </c>
      <c r="E34" s="301"/>
      <c r="F34" s="58"/>
      <c r="G34" s="48">
        <f>IF(ISBLANK($F34),"",VLOOKUP($F34,'部員名簿'!$A$9:$J$99,3,FALSE))</f>
      </c>
      <c r="H34" s="48">
        <f>IF(ISBLANK($F34),"",VLOOKUP($F34,'部員名簿'!$A$9:$J$99,4,FALSE))</f>
      </c>
      <c r="I34" s="48">
        <f>IF(ISBLANK($F34),"",VLOOKUP($F34,'部員名簿'!$A$9:$J$99,9,FALSE))</f>
      </c>
    </row>
    <row r="35" spans="2:9" ht="18.75" customHeight="1">
      <c r="B35" s="279"/>
      <c r="C35" s="276"/>
      <c r="D35" s="288" t="s">
        <v>107</v>
      </c>
      <c r="E35" s="289"/>
      <c r="F35" s="59"/>
      <c r="G35" s="49">
        <f>IF(ISBLANK($F35),"",VLOOKUP($F35,'部員名簿'!$A$9:$J$99,3,FALSE))</f>
      </c>
      <c r="H35" s="49">
        <f>IF(ISBLANK($F35),"",VLOOKUP($F35,'部員名簿'!$A$9:$J$99,4,FALSE))</f>
      </c>
      <c r="I35" s="49">
        <f>IF(ISBLANK($F35),"",VLOOKUP($F35,'部員名簿'!$A$9:$J$99,9,FALSE))</f>
      </c>
    </row>
    <row r="36" spans="2:9" ht="18.75" customHeight="1">
      <c r="B36" s="278">
        <f>COUNTIF($C$8:C37,C36)</f>
        <v>0</v>
      </c>
      <c r="C36" s="275"/>
      <c r="D36" s="300" t="s">
        <v>106</v>
      </c>
      <c r="E36" s="301"/>
      <c r="F36" s="58"/>
      <c r="G36" s="48">
        <f>IF(ISBLANK($F36),"",VLOOKUP($F36,'部員名簿'!$A$9:$J$99,3,FALSE))</f>
      </c>
      <c r="H36" s="48">
        <f>IF(ISBLANK($F36),"",VLOOKUP($F36,'部員名簿'!$A$9:$J$99,4,FALSE))</f>
      </c>
      <c r="I36" s="48">
        <f>IF(ISBLANK($F36),"",VLOOKUP($F36,'部員名簿'!$A$9:$J$99,9,FALSE))</f>
      </c>
    </row>
    <row r="37" spans="2:9" ht="18.75" customHeight="1">
      <c r="B37" s="279"/>
      <c r="C37" s="276"/>
      <c r="D37" s="288" t="s">
        <v>107</v>
      </c>
      <c r="E37" s="289"/>
      <c r="F37" s="59"/>
      <c r="G37" s="49">
        <f>IF(ISBLANK($F37),"",VLOOKUP($F37,'部員名簿'!$A$9:$J$99,3,FALSE))</f>
      </c>
      <c r="H37" s="49">
        <f>IF(ISBLANK($F37),"",VLOOKUP($F37,'部員名簿'!$A$9:$J$99,4,FALSE))</f>
      </c>
      <c r="I37" s="49">
        <f>IF(ISBLANK($F37),"",VLOOKUP($F37,'部員名簿'!$A$9:$J$99,9,FALSE))</f>
      </c>
    </row>
    <row r="38" spans="2:9" ht="18.75" customHeight="1">
      <c r="B38" s="278">
        <f>COUNTIF($C$8:C39,C38)</f>
        <v>0</v>
      </c>
      <c r="C38" s="275"/>
      <c r="D38" s="300" t="s">
        <v>106</v>
      </c>
      <c r="E38" s="301"/>
      <c r="F38" s="58"/>
      <c r="G38" s="48">
        <f>IF(ISBLANK($F38),"",VLOOKUP($F38,'部員名簿'!$A$9:$J$99,3,FALSE))</f>
      </c>
      <c r="H38" s="48">
        <f>IF(ISBLANK($F38),"",VLOOKUP($F38,'部員名簿'!$A$9:$J$99,4,FALSE))</f>
      </c>
      <c r="I38" s="48">
        <f>IF(ISBLANK($F38),"",VLOOKUP($F38,'部員名簿'!$A$9:$J$99,9,FALSE))</f>
      </c>
    </row>
    <row r="39" spans="2:9" ht="18.75" customHeight="1">
      <c r="B39" s="279"/>
      <c r="C39" s="276"/>
      <c r="D39" s="288" t="s">
        <v>107</v>
      </c>
      <c r="E39" s="289"/>
      <c r="F39" s="59"/>
      <c r="G39" s="49">
        <f>IF(ISBLANK($F39),"",VLOOKUP($F39,'部員名簿'!$A$9:$J$99,3,FALSE))</f>
      </c>
      <c r="H39" s="49">
        <f>IF(ISBLANK($F39),"",VLOOKUP($F39,'部員名簿'!$A$9:$J$99,4,FALSE))</f>
      </c>
      <c r="I39" s="49">
        <f>IF(ISBLANK($F39),"",VLOOKUP($F39,'部員名簿'!$A$9:$J$99,9,FALSE))</f>
      </c>
    </row>
    <row r="40" spans="2:9" ht="18.75" customHeight="1">
      <c r="B40" s="278">
        <f>COUNTIF($C$8:C41,C40)</f>
        <v>0</v>
      </c>
      <c r="C40" s="275"/>
      <c r="D40" s="300" t="s">
        <v>106</v>
      </c>
      <c r="E40" s="301"/>
      <c r="F40" s="58"/>
      <c r="G40" s="48">
        <f>IF(ISBLANK($F40),"",VLOOKUP($F40,'部員名簿'!$A$9:$J$99,3,FALSE))</f>
      </c>
      <c r="H40" s="48">
        <f>IF(ISBLANK($F40),"",VLOOKUP($F40,'部員名簿'!$A$9:$J$99,4,FALSE))</f>
      </c>
      <c r="I40" s="48">
        <f>IF(ISBLANK($F40),"",VLOOKUP($F40,'部員名簿'!$A$9:$J$99,9,FALSE))</f>
      </c>
    </row>
    <row r="41" spans="2:9" ht="18.75" customHeight="1">
      <c r="B41" s="279"/>
      <c r="C41" s="276"/>
      <c r="D41" s="288" t="s">
        <v>107</v>
      </c>
      <c r="E41" s="289"/>
      <c r="F41" s="59"/>
      <c r="G41" s="49">
        <f>IF(ISBLANK($F41),"",VLOOKUP($F41,'部員名簿'!$A$9:$J$99,3,FALSE))</f>
      </c>
      <c r="H41" s="49">
        <f>IF(ISBLANK($F41),"",VLOOKUP($F41,'部員名簿'!$A$9:$J$99,4,FALSE))</f>
      </c>
      <c r="I41" s="49">
        <f>IF(ISBLANK($F41),"",VLOOKUP($F41,'部員名簿'!$A$9:$J$99,9,FALSE))</f>
      </c>
    </row>
    <row r="42" spans="2:9" ht="18.75" customHeight="1">
      <c r="B42" s="278">
        <f>COUNTIF($C$8:C43,C42)</f>
        <v>0</v>
      </c>
      <c r="C42" s="275"/>
      <c r="D42" s="300" t="s">
        <v>106</v>
      </c>
      <c r="E42" s="301"/>
      <c r="F42" s="58"/>
      <c r="G42" s="48">
        <f>IF(ISBLANK($F42),"",VLOOKUP($F42,'部員名簿'!$A$9:$J$99,3,FALSE))</f>
      </c>
      <c r="H42" s="48">
        <f>IF(ISBLANK($F42),"",VLOOKUP($F42,'部員名簿'!$A$9:$J$99,4,FALSE))</f>
      </c>
      <c r="I42" s="48">
        <f>IF(ISBLANK($F42),"",VLOOKUP($F42,'部員名簿'!$A$9:$J$99,9,FALSE))</f>
      </c>
    </row>
    <row r="43" spans="2:9" ht="18.75" customHeight="1">
      <c r="B43" s="279"/>
      <c r="C43" s="276"/>
      <c r="D43" s="288" t="s">
        <v>107</v>
      </c>
      <c r="E43" s="289"/>
      <c r="F43" s="59"/>
      <c r="G43" s="49">
        <f>IF(ISBLANK($F43),"",VLOOKUP($F43,'部員名簿'!$A$9:$J$99,3,FALSE))</f>
      </c>
      <c r="H43" s="49">
        <f>IF(ISBLANK($F43),"",VLOOKUP($F43,'部員名簿'!$A$9:$J$99,4,FALSE))</f>
      </c>
      <c r="I43" s="49">
        <f>IF(ISBLANK($F43),"",VLOOKUP($F43,'部員名簿'!$A$9:$J$99,9,FALSE))</f>
      </c>
    </row>
    <row r="44" spans="2:9" ht="18.75" customHeight="1">
      <c r="B44" s="278">
        <f>COUNTIF($C$8:C45,C44)</f>
        <v>0</v>
      </c>
      <c r="C44" s="275"/>
      <c r="D44" s="300" t="s">
        <v>106</v>
      </c>
      <c r="E44" s="301"/>
      <c r="F44" s="58"/>
      <c r="G44" s="48">
        <f>IF(ISBLANK($F44),"",VLOOKUP($F44,'部員名簿'!$A$9:$J$99,3,FALSE))</f>
      </c>
      <c r="H44" s="48">
        <f>IF(ISBLANK($F44),"",VLOOKUP($F44,'部員名簿'!$A$9:$J$99,4,FALSE))</f>
      </c>
      <c r="I44" s="48">
        <f>IF(ISBLANK($F44),"",VLOOKUP($F44,'部員名簿'!$A$9:$J$99,9,FALSE))</f>
      </c>
    </row>
    <row r="45" spans="2:9" ht="18.75" customHeight="1">
      <c r="B45" s="279"/>
      <c r="C45" s="276"/>
      <c r="D45" s="288" t="s">
        <v>107</v>
      </c>
      <c r="E45" s="289"/>
      <c r="F45" s="59"/>
      <c r="G45" s="49">
        <f>IF(ISBLANK($F45),"",VLOOKUP($F45,'部員名簿'!$A$9:$J$99,3,FALSE))</f>
      </c>
      <c r="H45" s="49">
        <f>IF(ISBLANK($F45),"",VLOOKUP($F45,'部員名簿'!$A$9:$J$99,4,FALSE))</f>
      </c>
      <c r="I45" s="49">
        <f>IF(ISBLANK($F45),"",VLOOKUP($F45,'部員名簿'!$A$9:$J$99,9,FALSE))</f>
      </c>
    </row>
    <row r="46" spans="2:9" ht="18.75" customHeight="1">
      <c r="B46" s="278">
        <f>COUNTIF($C$8:C47,C46)</f>
        <v>0</v>
      </c>
      <c r="C46" s="275"/>
      <c r="D46" s="300" t="s">
        <v>106</v>
      </c>
      <c r="E46" s="301"/>
      <c r="F46" s="58"/>
      <c r="G46" s="48">
        <f>IF(ISBLANK($F46),"",VLOOKUP($F46,'部員名簿'!$A$9:$J$99,3,FALSE))</f>
      </c>
      <c r="H46" s="48">
        <f>IF(ISBLANK($F46),"",VLOOKUP($F46,'部員名簿'!$A$9:$J$99,4,FALSE))</f>
      </c>
      <c r="I46" s="48">
        <f>IF(ISBLANK($F46),"",VLOOKUP($F46,'部員名簿'!$A$9:$J$99,9,FALSE))</f>
      </c>
    </row>
    <row r="47" spans="2:9" ht="18.75" customHeight="1" thickBot="1">
      <c r="B47" s="280"/>
      <c r="C47" s="277"/>
      <c r="D47" s="310" t="s">
        <v>107</v>
      </c>
      <c r="E47" s="311"/>
      <c r="F47" s="60"/>
      <c r="G47" s="49">
        <f>IF(ISBLANK($F47),"",VLOOKUP($F47,'部員名簿'!$A$9:$J$99,3,FALSE))</f>
      </c>
      <c r="H47" s="49">
        <f>IF(ISBLANK($F47),"",VLOOKUP($F47,'部員名簿'!$A$9:$J$99,4,FALSE))</f>
      </c>
      <c r="I47" s="49">
        <f>IF(ISBLANK($F47),"",VLOOKUP($F47,'部員名簿'!$A$9:$J$99,9,FALSE))</f>
      </c>
    </row>
    <row r="320" ht="18.75" customHeight="1">
      <c r="F320">
        <v>2</v>
      </c>
    </row>
  </sheetData>
  <sheetProtection sheet="1" objects="1" scenarios="1"/>
  <mergeCells count="92">
    <mergeCell ref="J5:J6"/>
    <mergeCell ref="F2:I2"/>
    <mergeCell ref="D2:E2"/>
    <mergeCell ref="D45:E45"/>
    <mergeCell ref="D33:E33"/>
    <mergeCell ref="D34:E34"/>
    <mergeCell ref="D35:E35"/>
    <mergeCell ref="D36:E36"/>
    <mergeCell ref="D29:E29"/>
    <mergeCell ref="D30:E30"/>
    <mergeCell ref="D37:E37"/>
    <mergeCell ref="D38:E38"/>
    <mergeCell ref="D39:E39"/>
    <mergeCell ref="D40:E40"/>
    <mergeCell ref="D47:E47"/>
    <mergeCell ref="D41:E41"/>
    <mergeCell ref="D42:E42"/>
    <mergeCell ref="D43:E43"/>
    <mergeCell ref="D44:E44"/>
    <mergeCell ref="D46:E46"/>
    <mergeCell ref="D31:E31"/>
    <mergeCell ref="D32:E32"/>
    <mergeCell ref="D25:E25"/>
    <mergeCell ref="D26:E26"/>
    <mergeCell ref="D27:E27"/>
    <mergeCell ref="D28:E28"/>
    <mergeCell ref="D21:E21"/>
    <mergeCell ref="D22:E22"/>
    <mergeCell ref="D23:E23"/>
    <mergeCell ref="D24:E24"/>
    <mergeCell ref="I5:I7"/>
    <mergeCell ref="B12:B13"/>
    <mergeCell ref="B14:B15"/>
    <mergeCell ref="B16:B17"/>
    <mergeCell ref="D5:E7"/>
    <mergeCell ref="D8:E8"/>
    <mergeCell ref="D9:E9"/>
    <mergeCell ref="D10:E10"/>
    <mergeCell ref="D11:E11"/>
    <mergeCell ref="D12:E12"/>
    <mergeCell ref="B20:B21"/>
    <mergeCell ref="B5:B7"/>
    <mergeCell ref="D14:E14"/>
    <mergeCell ref="D15:E15"/>
    <mergeCell ref="B18:B19"/>
    <mergeCell ref="D16:E16"/>
    <mergeCell ref="D17:E17"/>
    <mergeCell ref="D18:E18"/>
    <mergeCell ref="D19:E19"/>
    <mergeCell ref="D20:E20"/>
    <mergeCell ref="G5:H6"/>
    <mergeCell ref="B3:C3"/>
    <mergeCell ref="B2:C2"/>
    <mergeCell ref="D13:E13"/>
    <mergeCell ref="B8:B9"/>
    <mergeCell ref="F5:F7"/>
    <mergeCell ref="B10:B11"/>
    <mergeCell ref="D3:E3"/>
    <mergeCell ref="C5:C7"/>
    <mergeCell ref="C8:C9"/>
    <mergeCell ref="B46:B47"/>
    <mergeCell ref="B32:B33"/>
    <mergeCell ref="B34:B35"/>
    <mergeCell ref="B36:B37"/>
    <mergeCell ref="B38:B39"/>
    <mergeCell ref="B40:B41"/>
    <mergeCell ref="B42:B43"/>
    <mergeCell ref="B44:B45"/>
    <mergeCell ref="B30:B31"/>
    <mergeCell ref="B22:B23"/>
    <mergeCell ref="B24:B25"/>
    <mergeCell ref="B26:B27"/>
    <mergeCell ref="B28:B29"/>
    <mergeCell ref="C10:C11"/>
    <mergeCell ref="C12:C13"/>
    <mergeCell ref="C14:C15"/>
    <mergeCell ref="C16:C17"/>
    <mergeCell ref="C18:C19"/>
    <mergeCell ref="C20:C21"/>
    <mergeCell ref="C46:C47"/>
    <mergeCell ref="C38:C39"/>
    <mergeCell ref="C40:C41"/>
    <mergeCell ref="C42:C43"/>
    <mergeCell ref="C44:C45"/>
    <mergeCell ref="C22:C23"/>
    <mergeCell ref="C24:C25"/>
    <mergeCell ref="C34:C35"/>
    <mergeCell ref="C36:C37"/>
    <mergeCell ref="C26:C27"/>
    <mergeCell ref="C28:C29"/>
    <mergeCell ref="C30:C31"/>
    <mergeCell ref="C32:C33"/>
  </mergeCells>
  <conditionalFormatting sqref="G8:G47">
    <cfRule type="expression" priority="1" dxfId="0" stopIfTrue="1">
      <formula>ISERROR($G8)</formula>
    </cfRule>
  </conditionalFormatting>
  <conditionalFormatting sqref="H8:I47">
    <cfRule type="expression" priority="2" dxfId="0" stopIfTrue="1">
      <formula>ISERROR(H8)</formula>
    </cfRule>
  </conditionalFormatting>
  <dataValidations count="4">
    <dataValidation type="whole" operator="greaterThanOrEqual" allowBlank="1" showInputMessage="1" showErrorMessage="1" sqref="B8:B47 F8:F47">
      <formula1>1</formula1>
    </dataValidation>
    <dataValidation type="list" allowBlank="1" showInputMessage="1" showErrorMessage="1" sqref="C8 C10 C12 C14 C16 C18 C20 C22 C24 C26 C28 C30 C32 C34 C36 C38 C40 C42 C44 C46">
      <formula1>種別</formula1>
    </dataValidation>
    <dataValidation type="list" allowBlank="1" showInputMessage="1" showErrorMessage="1" sqref="F2">
      <formula1>大会名</formula1>
    </dataValidation>
    <dataValidation type="list" allowBlank="1" showInputMessage="1" showErrorMessage="1" sqref="D2">
      <formula1>年度</formula1>
    </dataValidation>
  </dataValidations>
  <printOptions/>
  <pageMargins left="0.75" right="0.75" top="1" bottom="1" header="0.512" footer="0.512"/>
  <pageSetup errors="blank" horizontalDpi="600" verticalDpi="600" orientation="portrait" paperSize="9" r:id="rId5"/>
  <ignoredErrors>
    <ignoredError sqref="G11:I47" evalError="1"/>
  </ignoredErrors>
  <drawing r:id="rId3"/>
  <legacyDrawing r:id="rId2"/>
  <picture r:id="rId4"/>
</worksheet>
</file>

<file path=xl/worksheets/sheet7.xml><?xml version="1.0" encoding="utf-8"?>
<worksheet xmlns="http://schemas.openxmlformats.org/spreadsheetml/2006/main" xmlns:r="http://schemas.openxmlformats.org/officeDocument/2006/relationships">
  <sheetPr codeName="Sheet10"/>
  <dimension ref="B2:L47"/>
  <sheetViews>
    <sheetView showGridLines="0" showRowColHeaders="0" showZeros="0" workbookViewId="0" topLeftCell="A1">
      <pane ySplit="7" topLeftCell="BM8" activePane="bottomLeft" state="frozen"/>
      <selection pane="topLeft" activeCell="A1" sqref="A1"/>
      <selection pane="bottomLeft" activeCell="L13" sqref="L13"/>
    </sheetView>
  </sheetViews>
  <sheetFormatPr defaultColWidth="9.00390625" defaultRowHeight="13.5"/>
  <cols>
    <col min="1" max="1" width="4.375" style="0" customWidth="1"/>
    <col min="2" max="2" width="5.00390625" style="0" customWidth="1"/>
    <col min="4" max="5" width="7.875" style="3" customWidth="1"/>
    <col min="6" max="6" width="13.125" style="0" customWidth="1"/>
    <col min="7" max="8" width="13.875" style="0" customWidth="1"/>
    <col min="9" max="9" width="9.75390625" style="0" customWidth="1"/>
    <col min="10" max="10" width="4.375" style="0" customWidth="1"/>
  </cols>
  <sheetData>
    <row r="1" ht="18.75" customHeight="1" thickBot="1"/>
    <row r="2" spans="2:9" ht="21.75" customHeight="1" thickBot="1">
      <c r="B2" s="286" t="s">
        <v>104</v>
      </c>
      <c r="C2" s="287"/>
      <c r="D2" s="314" t="s">
        <v>167</v>
      </c>
      <c r="E2" s="367"/>
      <c r="F2" s="368"/>
      <c r="G2" s="314" t="s">
        <v>108</v>
      </c>
      <c r="H2" s="359"/>
      <c r="I2" s="360"/>
    </row>
    <row r="3" spans="2:6" ht="21.75" customHeight="1">
      <c r="B3" s="285"/>
      <c r="C3" s="285"/>
      <c r="D3" s="295"/>
      <c r="E3" s="295"/>
      <c r="F3" s="295"/>
    </row>
    <row r="4" ht="21.75" customHeight="1" thickBot="1">
      <c r="F4" s="36"/>
    </row>
    <row r="5" spans="2:10" ht="21.75" customHeight="1">
      <c r="B5" s="346" t="s">
        <v>155</v>
      </c>
      <c r="C5" s="361" t="s">
        <v>0</v>
      </c>
      <c r="D5" s="349"/>
      <c r="E5" s="208"/>
      <c r="F5" s="292" t="s">
        <v>179</v>
      </c>
      <c r="G5" s="281" t="s">
        <v>100</v>
      </c>
      <c r="H5" s="282"/>
      <c r="I5" s="302" t="s">
        <v>11</v>
      </c>
      <c r="J5" s="312" t="s">
        <v>200</v>
      </c>
    </row>
    <row r="6" spans="2:10" ht="21.75" customHeight="1">
      <c r="B6" s="347"/>
      <c r="C6" s="362"/>
      <c r="D6" s="350"/>
      <c r="E6" s="209"/>
      <c r="F6" s="293"/>
      <c r="G6" s="283"/>
      <c r="H6" s="284"/>
      <c r="I6" s="303"/>
      <c r="J6" s="313"/>
    </row>
    <row r="7" spans="2:10" ht="21.75" customHeight="1" thickBot="1">
      <c r="B7" s="347"/>
      <c r="C7" s="362"/>
      <c r="D7" s="350"/>
      <c r="E7" s="209"/>
      <c r="F7" s="294"/>
      <c r="G7" s="39" t="s">
        <v>72</v>
      </c>
      <c r="H7" s="40" t="s">
        <v>7</v>
      </c>
      <c r="I7" s="348"/>
      <c r="J7" s="212"/>
    </row>
    <row r="8" spans="2:9" ht="18.75" customHeight="1" thickTop="1">
      <c r="B8" s="351" t="s">
        <v>182</v>
      </c>
      <c r="C8" s="322" t="s">
        <v>156</v>
      </c>
      <c r="D8" s="401" t="s">
        <v>112</v>
      </c>
      <c r="E8" s="402"/>
      <c r="F8" s="64">
        <v>2</v>
      </c>
      <c r="G8" s="112" t="str">
        <f>IF(ISBLANK($F8),"",VLOOKUP($F8,'部員名簿'!$A$9:$J$99,3,FALSE))</f>
        <v>大石</v>
      </c>
      <c r="H8" s="113" t="str">
        <f>IF(ISBLANK($F8),"",VLOOKUP($F8,'部員名簿'!$A$9:$J$99,4,FALSE))</f>
        <v>将之</v>
      </c>
      <c r="I8" s="119">
        <f>IF(ISBLANK($F8),"",VLOOKUP($F8,'部員名簿'!$A$9:$J$99,9,FALSE))</f>
        <v>3</v>
      </c>
    </row>
    <row r="9" spans="2:9" ht="18.75" customHeight="1" thickBot="1">
      <c r="B9" s="352"/>
      <c r="C9" s="323"/>
      <c r="D9" s="365" t="s">
        <v>113</v>
      </c>
      <c r="E9" s="366"/>
      <c r="F9" s="62">
        <v>3</v>
      </c>
      <c r="G9" s="115" t="str">
        <f>IF(ISBLANK($F9),"",VLOOKUP($F9,'部員名簿'!$A$9:$J$99,3,FALSE))</f>
        <v>黒石</v>
      </c>
      <c r="H9" s="116" t="str">
        <f>IF(ISBLANK($F9),"",VLOOKUP($F9,'部員名簿'!$A$9:$J$99,4,FALSE))</f>
        <v>正雄</v>
      </c>
      <c r="I9" s="120">
        <f>IF(ISBLANK($F9),"",VLOOKUP($F9,'部員名簿'!$A$9:$J$99,9,FALSE))</f>
        <v>3</v>
      </c>
    </row>
    <row r="10" spans="2:9" ht="18.75" customHeight="1">
      <c r="B10" s="353" t="s">
        <v>154</v>
      </c>
      <c r="C10" s="323"/>
      <c r="D10" s="363" t="s">
        <v>112</v>
      </c>
      <c r="E10" s="364"/>
      <c r="F10" s="61"/>
      <c r="G10" s="117">
        <f>IF(ISBLANK($F10),"",VLOOKUP($F10,'部員名簿'!$A$9:$J$99,3,FALSE))</f>
      </c>
      <c r="H10" s="118">
        <f>IF(ISBLANK($F10),"",VLOOKUP($F10,'部員名簿'!$A$9:$J$99,4,FALSE))</f>
      </c>
      <c r="I10" s="121">
        <f>IF(ISBLANK($F10),"",VLOOKUP($F10,'部員名簿'!$A$9:$J$99,9,FALSE))</f>
      </c>
    </row>
    <row r="11" spans="2:9" ht="18.75" customHeight="1">
      <c r="B11" s="354"/>
      <c r="C11" s="323"/>
      <c r="D11" s="365" t="s">
        <v>113</v>
      </c>
      <c r="E11" s="366"/>
      <c r="F11" s="62"/>
      <c r="G11" s="114">
        <f>IF(ISBLANK($F11),"",VLOOKUP($F11,'部員名簿'!$A$9:$J$99,3,FALSE))</f>
      </c>
      <c r="H11" s="50">
        <f>IF(ISBLANK($F11),"",VLOOKUP($F11,'部員名簿'!$A$9:$J$99,4,FALSE))</f>
      </c>
      <c r="I11" s="122">
        <f>IF(ISBLANK($F11),"",VLOOKUP($F11,'部員名簿'!$A$9:$J$99,9,FALSE))</f>
      </c>
    </row>
    <row r="12" spans="2:9" ht="18.75" customHeight="1">
      <c r="B12" s="354"/>
      <c r="C12" s="323"/>
      <c r="D12" s="363" t="s">
        <v>112</v>
      </c>
      <c r="E12" s="364"/>
      <c r="F12" s="61"/>
      <c r="G12" s="117">
        <f>IF(ISBLANK($F12),"",VLOOKUP($F12,'部員名簿'!$A$9:$J$99,3,FALSE))</f>
      </c>
      <c r="H12" s="118">
        <f>IF(ISBLANK($F12),"",VLOOKUP($F12,'部員名簿'!$A$9:$J$99,4,FALSE))</f>
      </c>
      <c r="I12" s="121">
        <f>IF(ISBLANK($F12),"",VLOOKUP($F12,'部員名簿'!$A$9:$J$99,9,FALSE))</f>
      </c>
    </row>
    <row r="13" spans="2:9" ht="18.75" customHeight="1">
      <c r="B13" s="354"/>
      <c r="C13" s="323"/>
      <c r="D13" s="365" t="s">
        <v>113</v>
      </c>
      <c r="E13" s="366"/>
      <c r="F13" s="62"/>
      <c r="G13" s="114">
        <f>IF(ISBLANK($F13),"",VLOOKUP($F13,'部員名簿'!$A$9:$J$99,3,FALSE))</f>
      </c>
      <c r="H13" s="50">
        <f>IF(ISBLANK($F13),"",VLOOKUP($F13,'部員名簿'!$A$9:$J$99,4,FALSE))</f>
      </c>
      <c r="I13" s="122">
        <f>IF(ISBLANK($F13),"",VLOOKUP($F13,'部員名簿'!$A$9:$J$99,9,FALSE))</f>
      </c>
    </row>
    <row r="14" spans="2:9" ht="18.75" customHeight="1">
      <c r="B14" s="354"/>
      <c r="C14" s="323"/>
      <c r="D14" s="363" t="s">
        <v>112</v>
      </c>
      <c r="E14" s="364"/>
      <c r="F14" s="61"/>
      <c r="G14" s="117">
        <f>IF(ISBLANK($F14),"",VLOOKUP($F14,'部員名簿'!$A$9:$J$99,3,FALSE))</f>
      </c>
      <c r="H14" s="118">
        <f>IF(ISBLANK($F14),"",VLOOKUP($F14,'部員名簿'!$A$9:$J$99,4,FALSE))</f>
      </c>
      <c r="I14" s="121">
        <f>IF(ISBLANK($F14),"",VLOOKUP($F14,'部員名簿'!$A$9:$J$99,9,FALSE))</f>
      </c>
    </row>
    <row r="15" spans="2:12" ht="18.75" customHeight="1" thickBot="1">
      <c r="B15" s="355"/>
      <c r="C15" s="324"/>
      <c r="D15" s="403" t="s">
        <v>113</v>
      </c>
      <c r="E15" s="404"/>
      <c r="F15" s="63"/>
      <c r="G15" s="123">
        <f>IF(ISBLANK($F15),"",VLOOKUP($F15,'部員名簿'!$A$9:$J$99,3,FALSE))</f>
      </c>
      <c r="H15" s="51">
        <f>IF(ISBLANK($F15),"",VLOOKUP($F15,'部員名簿'!$A$9:$J$99,4,FALSE))</f>
      </c>
      <c r="I15" s="124">
        <f>IF(ISBLANK($F15),"",VLOOKUP($F15,'部員名簿'!$A$9:$J$99,9,FALSE))</f>
      </c>
      <c r="L15" s="210"/>
    </row>
    <row r="16" spans="2:9" ht="18.75" customHeight="1" thickTop="1">
      <c r="B16" s="356"/>
      <c r="C16" s="337"/>
      <c r="D16" s="399" t="s">
        <v>116</v>
      </c>
      <c r="E16" s="400"/>
      <c r="F16" s="61"/>
      <c r="G16" s="125">
        <f>IF(ISBLANK($F16),"",VLOOKUP($F16,'部員名簿'!$A$9:$J$99,3,FALSE))</f>
      </c>
      <c r="H16" s="126">
        <f>IF(ISBLANK($F16),"",VLOOKUP($F16,'部員名簿'!$A$9:$J$99,4,FALSE))</f>
      </c>
      <c r="I16" s="127">
        <f>IF(ISBLANK($F16),"",VLOOKUP($F16,'部員名簿'!$A$9:$J$99,9,FALSE))</f>
      </c>
    </row>
    <row r="17" spans="2:9" ht="18.75" customHeight="1" thickBot="1">
      <c r="B17" s="357"/>
      <c r="C17" s="337"/>
      <c r="D17" s="397" t="s">
        <v>117</v>
      </c>
      <c r="E17" s="398"/>
      <c r="F17" s="62"/>
      <c r="G17" s="128">
        <f>IF(ISBLANK($F17),"",VLOOKUP($F17,'部員名簿'!$A$9:$J$99,3,FALSE))</f>
      </c>
      <c r="H17" s="129">
        <f>IF(ISBLANK($F17),"",VLOOKUP($F17,'部員名簿'!$A$9:$J$99,4,FALSE))</f>
      </c>
      <c r="I17" s="130">
        <f>IF(ISBLANK($F17),"",VLOOKUP($F17,'部員名簿'!$A$9:$J$99,9,FALSE))</f>
      </c>
    </row>
    <row r="18" spans="2:9" ht="18.75" customHeight="1">
      <c r="B18" s="358" t="s">
        <v>154</v>
      </c>
      <c r="C18" s="338"/>
      <c r="D18" s="395" t="s">
        <v>116</v>
      </c>
      <c r="E18" s="396"/>
      <c r="F18" s="61"/>
      <c r="G18" s="131">
        <f>IF(ISBLANK($F18),"",VLOOKUP($F18,'部員名簿'!$A$9:$J$99,3,FALSE))</f>
      </c>
      <c r="H18" s="132">
        <f>IF(ISBLANK($F18),"",VLOOKUP($F18,'部員名簿'!$A$9:$J$99,4,FALSE))</f>
      </c>
      <c r="I18" s="133">
        <f>IF(ISBLANK($F18),"",VLOOKUP($F18,'部員名簿'!$A$9:$J$99,9,FALSE))</f>
      </c>
    </row>
    <row r="19" spans="2:9" ht="18.75" customHeight="1">
      <c r="B19" s="358"/>
      <c r="C19" s="338"/>
      <c r="D19" s="397" t="s">
        <v>117</v>
      </c>
      <c r="E19" s="398"/>
      <c r="F19" s="62"/>
      <c r="G19" s="134">
        <f>IF(ISBLANK($F19),"",VLOOKUP($F19,'部員名簿'!$A$9:$J$99,3,FALSE))</f>
      </c>
      <c r="H19" s="52">
        <f>IF(ISBLANK($F19),"",VLOOKUP($F19,'部員名簿'!$A$9:$J$99,4,FALSE))</f>
      </c>
      <c r="I19" s="135">
        <f>IF(ISBLANK($F19),"",VLOOKUP($F19,'部員名簿'!$A$9:$J$99,9,FALSE))</f>
      </c>
    </row>
    <row r="20" spans="2:9" ht="18.75" customHeight="1">
      <c r="B20" s="358"/>
      <c r="C20" s="338"/>
      <c r="D20" s="395" t="s">
        <v>116</v>
      </c>
      <c r="E20" s="396"/>
      <c r="F20" s="61"/>
      <c r="G20" s="131">
        <f>IF(ISBLANK($F20),"",VLOOKUP($F20,'部員名簿'!$A$9:$J$99,3,FALSE))</f>
      </c>
      <c r="H20" s="132">
        <f>IF(ISBLANK($F20),"",VLOOKUP($F20,'部員名簿'!$A$9:$J$99,4,FALSE))</f>
      </c>
      <c r="I20" s="133">
        <f>IF(ISBLANK($F20),"",VLOOKUP($F20,'部員名簿'!$A$9:$J$99,9,FALSE))</f>
      </c>
    </row>
    <row r="21" spans="2:9" ht="18.75" customHeight="1">
      <c r="B21" s="358"/>
      <c r="C21" s="338"/>
      <c r="D21" s="397" t="s">
        <v>117</v>
      </c>
      <c r="E21" s="398"/>
      <c r="F21" s="62"/>
      <c r="G21" s="134">
        <f>IF(ISBLANK($F21),"",VLOOKUP($F21,'部員名簿'!$A$9:$J$99,3,FALSE))</f>
      </c>
      <c r="H21" s="52">
        <f>IF(ISBLANK($F21),"",VLOOKUP($F21,'部員名簿'!$A$9:$J$99,4,FALSE))</f>
      </c>
      <c r="I21" s="135">
        <f>IF(ISBLANK($F21),"",VLOOKUP($F21,'部員名簿'!$A$9:$J$99,9,FALSE))</f>
      </c>
    </row>
    <row r="22" spans="2:9" ht="18.75" customHeight="1">
      <c r="B22" s="358"/>
      <c r="C22" s="338"/>
      <c r="D22" s="395" t="s">
        <v>116</v>
      </c>
      <c r="E22" s="396"/>
      <c r="F22" s="61"/>
      <c r="G22" s="131">
        <f>IF(ISBLANK($F22),"",VLOOKUP($F22,'部員名簿'!$A$9:$J$99,3,FALSE))</f>
      </c>
      <c r="H22" s="132">
        <f>IF(ISBLANK($F22),"",VLOOKUP($F22,'部員名簿'!$A$9:$J$99,4,FALSE))</f>
      </c>
      <c r="I22" s="133">
        <f>IF(ISBLANK($F22),"",VLOOKUP($F22,'部員名簿'!$A$9:$J$99,9,FALSE))</f>
      </c>
    </row>
    <row r="23" spans="2:9" ht="18.75" customHeight="1" thickBot="1">
      <c r="B23" s="358"/>
      <c r="C23" s="339"/>
      <c r="D23" s="393" t="s">
        <v>117</v>
      </c>
      <c r="E23" s="394"/>
      <c r="F23" s="63"/>
      <c r="G23" s="136">
        <f>IF(ISBLANK($F23),"",VLOOKUP($F23,'部員名簿'!$A$9:$J$99,3,FALSE))</f>
      </c>
      <c r="H23" s="53">
        <f>IF(ISBLANK($F23),"",VLOOKUP($F23,'部員名簿'!$A$9:$J$99,4,FALSE))</f>
      </c>
      <c r="I23" s="137">
        <f>IF(ISBLANK($F23),"",VLOOKUP($F23,'部員名簿'!$A$9:$J$99,9,FALSE))</f>
      </c>
    </row>
    <row r="24" spans="2:9" ht="18.75" customHeight="1" thickTop="1">
      <c r="B24" s="340"/>
      <c r="C24" s="333"/>
      <c r="D24" s="391" t="s">
        <v>116</v>
      </c>
      <c r="E24" s="392"/>
      <c r="F24" s="64"/>
      <c r="G24" s="138">
        <f>IF(ISBLANK($F24),"",VLOOKUP($F24,'部員名簿'!$A$9:$J$99,3,FALSE))</f>
      </c>
      <c r="H24" s="139">
        <f>IF(ISBLANK($F24),"",VLOOKUP($F24,'部員名簿'!$A$9:$J$99,4,FALSE))</f>
      </c>
      <c r="I24" s="140">
        <f>IF(ISBLANK($F24),"",VLOOKUP($F24,'部員名簿'!$A$9:$J$99,9,FALSE))</f>
      </c>
    </row>
    <row r="25" spans="2:9" ht="18.75" customHeight="1" thickBot="1">
      <c r="B25" s="341"/>
      <c r="C25" s="334"/>
      <c r="D25" s="389" t="s">
        <v>117</v>
      </c>
      <c r="E25" s="390"/>
      <c r="F25" s="62"/>
      <c r="G25" s="141">
        <f>IF(ISBLANK($F25),"",VLOOKUP($F25,'部員名簿'!$A$9:$J$99,3,FALSE))</f>
      </c>
      <c r="H25" s="142">
        <f>IF(ISBLANK($F25),"",VLOOKUP($F25,'部員名簿'!$A$9:$J$99,4,FALSE))</f>
      </c>
      <c r="I25" s="143">
        <f>IF(ISBLANK($F25),"",VLOOKUP($F25,'部員名簿'!$A$9:$J$99,9,FALSE))</f>
      </c>
    </row>
    <row r="26" spans="2:9" ht="18.75" customHeight="1">
      <c r="B26" s="342" t="s">
        <v>154</v>
      </c>
      <c r="C26" s="335"/>
      <c r="D26" s="387" t="s">
        <v>116</v>
      </c>
      <c r="E26" s="388"/>
      <c r="F26" s="61"/>
      <c r="G26" s="144">
        <f>IF(ISBLANK($F26),"",VLOOKUP($F26,'部員名簿'!$A$9:$J$99,3,FALSE))</f>
      </c>
      <c r="H26" s="145">
        <f>IF(ISBLANK($F26),"",VLOOKUP($F26,'部員名簿'!$A$9:$J$99,4,FALSE))</f>
      </c>
      <c r="I26" s="146">
        <f>IF(ISBLANK($F26),"",VLOOKUP($F26,'部員名簿'!$A$9:$J$99,9,FALSE))</f>
      </c>
    </row>
    <row r="27" spans="2:9" ht="18.75" customHeight="1">
      <c r="B27" s="342"/>
      <c r="C27" s="335"/>
      <c r="D27" s="389" t="s">
        <v>117</v>
      </c>
      <c r="E27" s="390"/>
      <c r="F27" s="62"/>
      <c r="G27" s="147">
        <f>IF(ISBLANK($F27),"",VLOOKUP($F27,'部員名簿'!$A$9:$J$99,3,FALSE))</f>
      </c>
      <c r="H27" s="148">
        <f>IF(ISBLANK($F27),"",VLOOKUP($F27,'部員名簿'!$A$9:$J$99,4,FALSE))</f>
      </c>
      <c r="I27" s="149">
        <f>IF(ISBLANK($F27),"",VLOOKUP($F27,'部員名簿'!$A$9:$J$99,9,FALSE))</f>
      </c>
    </row>
    <row r="28" spans="2:9" ht="18.75" customHeight="1">
      <c r="B28" s="342"/>
      <c r="C28" s="335"/>
      <c r="D28" s="387" t="s">
        <v>116</v>
      </c>
      <c r="E28" s="388"/>
      <c r="F28" s="61"/>
      <c r="G28" s="144">
        <f>IF(ISBLANK($F28),"",VLOOKUP($F28,'部員名簿'!$A$9:$J$99,3,FALSE))</f>
      </c>
      <c r="H28" s="145">
        <f>IF(ISBLANK($F28),"",VLOOKUP($F28,'部員名簿'!$A$9:$J$99,4,FALSE))</f>
      </c>
      <c r="I28" s="146">
        <f>IF(ISBLANK($F28),"",VLOOKUP($F28,'部員名簿'!$A$9:$J$99,9,FALSE))</f>
      </c>
    </row>
    <row r="29" spans="2:9" ht="18.75" customHeight="1">
      <c r="B29" s="342"/>
      <c r="C29" s="335"/>
      <c r="D29" s="389" t="s">
        <v>117</v>
      </c>
      <c r="E29" s="390"/>
      <c r="F29" s="62"/>
      <c r="G29" s="147">
        <f>IF(ISBLANK($F29),"",VLOOKUP($F29,'部員名簿'!$A$9:$J$99,3,FALSE))</f>
      </c>
      <c r="H29" s="148">
        <f>IF(ISBLANK($F29),"",VLOOKUP($F29,'部員名簿'!$A$9:$J$99,4,FALSE))</f>
      </c>
      <c r="I29" s="149">
        <f>IF(ISBLANK($F29),"",VLOOKUP($F29,'部員名簿'!$A$9:$J$99,9,FALSE))</f>
      </c>
    </row>
    <row r="30" spans="2:9" ht="18.75" customHeight="1">
      <c r="B30" s="342"/>
      <c r="C30" s="335"/>
      <c r="D30" s="387" t="s">
        <v>116</v>
      </c>
      <c r="E30" s="388"/>
      <c r="F30" s="61"/>
      <c r="G30" s="144">
        <f>IF(ISBLANK($F30),"",VLOOKUP($F30,'部員名簿'!$A$9:$J$99,3,FALSE))</f>
      </c>
      <c r="H30" s="145">
        <f>IF(ISBLANK($F30),"",VLOOKUP($F30,'部員名簿'!$A$9:$J$99,4,FALSE))</f>
      </c>
      <c r="I30" s="146">
        <f>IF(ISBLANK($F30),"",VLOOKUP($F30,'部員名簿'!$A$9:$J$99,9,FALSE))</f>
      </c>
    </row>
    <row r="31" spans="2:9" ht="18.75" customHeight="1" thickBot="1">
      <c r="B31" s="342"/>
      <c r="C31" s="336"/>
      <c r="D31" s="385" t="s">
        <v>117</v>
      </c>
      <c r="E31" s="386"/>
      <c r="F31" s="63"/>
      <c r="G31" s="150">
        <f>IF(ISBLANK($F31),"",VLOOKUP($F31,'部員名簿'!$A$9:$J$99,3,FALSE))</f>
      </c>
      <c r="H31" s="151">
        <f>IF(ISBLANK($F31),"",VLOOKUP($F31,'部員名簿'!$A$9:$J$99,4,FALSE))</f>
      </c>
      <c r="I31" s="152">
        <f>IF(ISBLANK($F31),"",VLOOKUP($F31,'部員名簿'!$A$9:$J$99,9,FALSE))</f>
      </c>
    </row>
    <row r="32" spans="2:9" ht="18.75" customHeight="1" thickTop="1">
      <c r="B32" s="343"/>
      <c r="C32" s="329"/>
      <c r="D32" s="383" t="s">
        <v>116</v>
      </c>
      <c r="E32" s="384"/>
      <c r="F32" s="64"/>
      <c r="G32" s="153">
        <f>IF(ISBLANK($F32),"",VLOOKUP($F32,'部員名簿'!$A$9:$J$99,3,FALSE))</f>
      </c>
      <c r="H32" s="154">
        <f>IF(ISBLANK($F32),"",VLOOKUP($F32,'部員名簿'!$A$9:$J$99,4,FALSE))</f>
      </c>
      <c r="I32" s="155">
        <f>IF(ISBLANK($F32),"",VLOOKUP($F32,'部員名簿'!$A$9:$J$99,9,FALSE))</f>
      </c>
    </row>
    <row r="33" spans="2:9" ht="18.75" customHeight="1" thickBot="1">
      <c r="B33" s="344"/>
      <c r="C33" s="330"/>
      <c r="D33" s="381" t="s">
        <v>117</v>
      </c>
      <c r="E33" s="382"/>
      <c r="F33" s="62"/>
      <c r="G33" s="156">
        <f>IF(ISBLANK($F33),"",VLOOKUP($F33,'部員名簿'!$A$9:$J$99,3,FALSE))</f>
      </c>
      <c r="H33" s="157">
        <f>IF(ISBLANK($F33),"",VLOOKUP($F33,'部員名簿'!$A$9:$J$99,4,FALSE))</f>
      </c>
      <c r="I33" s="158">
        <f>IF(ISBLANK($F33),"",VLOOKUP($F33,'部員名簿'!$A$9:$J$99,9,FALSE))</f>
      </c>
    </row>
    <row r="34" spans="2:9" ht="18.75" customHeight="1">
      <c r="B34" s="345" t="s">
        <v>154</v>
      </c>
      <c r="C34" s="331"/>
      <c r="D34" s="379" t="s">
        <v>116</v>
      </c>
      <c r="E34" s="380"/>
      <c r="F34" s="61"/>
      <c r="G34" s="159">
        <f>IF(ISBLANK($F34),"",VLOOKUP($F34,'部員名簿'!$A$9:$J$99,3,FALSE))</f>
      </c>
      <c r="H34" s="160">
        <f>IF(ISBLANK($F34),"",VLOOKUP($F34,'部員名簿'!$A$9:$J$99,4,FALSE))</f>
      </c>
      <c r="I34" s="161">
        <f>IF(ISBLANK($F34),"",VLOOKUP($F34,'部員名簿'!$A$9:$J$99,9,FALSE))</f>
      </c>
    </row>
    <row r="35" spans="2:9" ht="18.75" customHeight="1">
      <c r="B35" s="345"/>
      <c r="C35" s="331"/>
      <c r="D35" s="381" t="s">
        <v>117</v>
      </c>
      <c r="E35" s="382"/>
      <c r="F35" s="62"/>
      <c r="G35" s="162">
        <f>IF(ISBLANK($F35),"",VLOOKUP($F35,'部員名簿'!$A$9:$J$99,3,FALSE))</f>
      </c>
      <c r="H35" s="54">
        <f>IF(ISBLANK($F35),"",VLOOKUP($F35,'部員名簿'!$A$9:$J$99,4,FALSE))</f>
      </c>
      <c r="I35" s="163">
        <f>IF(ISBLANK($F35),"",VLOOKUP($F35,'部員名簿'!$A$9:$J$99,9,FALSE))</f>
      </c>
    </row>
    <row r="36" spans="2:9" ht="18.75" customHeight="1">
      <c r="B36" s="345"/>
      <c r="C36" s="331"/>
      <c r="D36" s="379" t="s">
        <v>116</v>
      </c>
      <c r="E36" s="380"/>
      <c r="F36" s="61"/>
      <c r="G36" s="159">
        <f>IF(ISBLANK($F36),"",VLOOKUP($F36,'部員名簿'!$A$9:$J$99,3,FALSE))</f>
      </c>
      <c r="H36" s="160">
        <f>IF(ISBLANK($F36),"",VLOOKUP($F36,'部員名簿'!$A$9:$J$99,4,FALSE))</f>
      </c>
      <c r="I36" s="161">
        <f>IF(ISBLANK($F36),"",VLOOKUP($F36,'部員名簿'!$A$9:$J$99,9,FALSE))</f>
      </c>
    </row>
    <row r="37" spans="2:9" ht="18.75" customHeight="1">
      <c r="B37" s="345"/>
      <c r="C37" s="331"/>
      <c r="D37" s="381" t="s">
        <v>117</v>
      </c>
      <c r="E37" s="382"/>
      <c r="F37" s="62"/>
      <c r="G37" s="162">
        <f>IF(ISBLANK($F37),"",VLOOKUP($F37,'部員名簿'!$A$9:$J$99,3,FALSE))</f>
      </c>
      <c r="H37" s="54">
        <f>IF(ISBLANK($F37),"",VLOOKUP($F37,'部員名簿'!$A$9:$J$99,4,FALSE))</f>
      </c>
      <c r="I37" s="163">
        <f>IF(ISBLANK($F37),"",VLOOKUP($F37,'部員名簿'!$A$9:$J$99,9,FALSE))</f>
      </c>
    </row>
    <row r="38" spans="2:9" ht="18.75" customHeight="1">
      <c r="B38" s="345"/>
      <c r="C38" s="331"/>
      <c r="D38" s="379" t="s">
        <v>116</v>
      </c>
      <c r="E38" s="380"/>
      <c r="F38" s="61"/>
      <c r="G38" s="159">
        <f>IF(ISBLANK($F38),"",VLOOKUP($F38,'部員名簿'!$A$9:$J$99,3,FALSE))</f>
      </c>
      <c r="H38" s="160">
        <f>IF(ISBLANK($F38),"",VLOOKUP($F38,'部員名簿'!$A$9:$J$99,4,FALSE))</f>
      </c>
      <c r="I38" s="161">
        <f>IF(ISBLANK($F38),"",VLOOKUP($F38,'部員名簿'!$A$9:$J$99,9,FALSE))</f>
      </c>
    </row>
    <row r="39" spans="2:9" ht="18.75" customHeight="1" thickBot="1">
      <c r="B39" s="345"/>
      <c r="C39" s="332"/>
      <c r="D39" s="377" t="s">
        <v>117</v>
      </c>
      <c r="E39" s="378"/>
      <c r="F39" s="63"/>
      <c r="G39" s="164">
        <f>IF(ISBLANK($F39),"",VLOOKUP($F39,'部員名簿'!$A$9:$J$99,3,FALSE))</f>
      </c>
      <c r="H39" s="55">
        <f>IF(ISBLANK($F39),"",VLOOKUP($F39,'部員名簿'!$A$9:$J$99,4,FALSE))</f>
      </c>
      <c r="I39" s="165">
        <f>IF(ISBLANK($F39),"",VLOOKUP($F39,'部員名簿'!$A$9:$J$99,9,FALSE))</f>
      </c>
    </row>
    <row r="40" spans="2:9" ht="18.75" customHeight="1" thickTop="1">
      <c r="B40" s="318"/>
      <c r="C40" s="325"/>
      <c r="D40" s="369" t="s">
        <v>116</v>
      </c>
      <c r="E40" s="370"/>
      <c r="F40" s="64"/>
      <c r="G40" s="166">
        <f>IF(ISBLANK($F40),"",VLOOKUP($F40,'部員名簿'!$A$9:$J$99,3,FALSE))</f>
      </c>
      <c r="H40" s="167">
        <f>IF(ISBLANK($F40),"",VLOOKUP($F40,'部員名簿'!$A$9:$J$99,4,FALSE))</f>
      </c>
      <c r="I40" s="168">
        <f>IF(ISBLANK($F40),"",VLOOKUP($F40,'部員名簿'!$A$9:$J$99,9,FALSE))</f>
      </c>
    </row>
    <row r="41" spans="2:9" ht="18.75" customHeight="1" thickBot="1">
      <c r="B41" s="319"/>
      <c r="C41" s="326"/>
      <c r="D41" s="375" t="s">
        <v>117</v>
      </c>
      <c r="E41" s="376"/>
      <c r="F41" s="62"/>
      <c r="G41" s="169">
        <f>IF(ISBLANK($F41),"",VLOOKUP($F41,'部員名簿'!$A$9:$J$99,3,FALSE))</f>
      </c>
      <c r="H41" s="170">
        <f>IF(ISBLANK($F41),"",VLOOKUP($F41,'部員名簿'!$A$9:$J$99,4,FALSE))</f>
      </c>
      <c r="I41" s="171">
        <f>IF(ISBLANK($F41),"",VLOOKUP($F41,'部員名簿'!$A$9:$J$99,9,FALSE))</f>
      </c>
    </row>
    <row r="42" spans="2:9" ht="18.75" customHeight="1">
      <c r="B42" s="320" t="s">
        <v>154</v>
      </c>
      <c r="C42" s="327"/>
      <c r="D42" s="373" t="s">
        <v>116</v>
      </c>
      <c r="E42" s="374"/>
      <c r="F42" s="61"/>
      <c r="G42" s="172">
        <f>IF(ISBLANK($F42),"",VLOOKUP($F42,'部員名簿'!$A$9:$J$99,3,FALSE))</f>
      </c>
      <c r="H42" s="173">
        <f>IF(ISBLANK($F42),"",VLOOKUP($F42,'部員名簿'!$A$9:$J$99,4,FALSE))</f>
      </c>
      <c r="I42" s="174">
        <f>IF(ISBLANK($F42),"",VLOOKUP($F42,'部員名簿'!$A$9:$J$99,9,FALSE))</f>
      </c>
    </row>
    <row r="43" spans="2:9" ht="18.75" customHeight="1">
      <c r="B43" s="320"/>
      <c r="C43" s="327"/>
      <c r="D43" s="375" t="s">
        <v>117</v>
      </c>
      <c r="E43" s="376"/>
      <c r="F43" s="62"/>
      <c r="G43" s="175">
        <f>IF(ISBLANK($F43),"",VLOOKUP($F43,'部員名簿'!$A$9:$J$99,3,FALSE))</f>
      </c>
      <c r="H43" s="56">
        <f>IF(ISBLANK($F43),"",VLOOKUP($F43,'部員名簿'!$A$9:$J$99,4,FALSE))</f>
      </c>
      <c r="I43" s="176">
        <f>IF(ISBLANK($F43),"",VLOOKUP($F43,'部員名簿'!$A$9:$J$99,9,FALSE))</f>
      </c>
    </row>
    <row r="44" spans="2:9" ht="18.75" customHeight="1">
      <c r="B44" s="320"/>
      <c r="C44" s="327"/>
      <c r="D44" s="373" t="s">
        <v>116</v>
      </c>
      <c r="E44" s="374"/>
      <c r="F44" s="61"/>
      <c r="G44" s="172">
        <f>IF(ISBLANK($F44),"",VLOOKUP($F44,'部員名簿'!$A$9:$J$99,3,FALSE))</f>
      </c>
      <c r="H44" s="173">
        <f>IF(ISBLANK($F44),"",VLOOKUP($F44,'部員名簿'!$A$9:$J$99,4,FALSE))</f>
      </c>
      <c r="I44" s="174">
        <f>IF(ISBLANK($F44),"",VLOOKUP($F44,'部員名簿'!$A$9:$J$99,9,FALSE))</f>
      </c>
    </row>
    <row r="45" spans="2:9" ht="18.75" customHeight="1">
      <c r="B45" s="320"/>
      <c r="C45" s="327"/>
      <c r="D45" s="375" t="s">
        <v>117</v>
      </c>
      <c r="E45" s="376"/>
      <c r="F45" s="62"/>
      <c r="G45" s="175">
        <f>IF(ISBLANK($F45),"",VLOOKUP($F45,'部員名簿'!$A$9:$J$99,3,FALSE))</f>
      </c>
      <c r="H45" s="56">
        <f>IF(ISBLANK($F45),"",VLOOKUP($F45,'部員名簿'!$A$9:$J$99,4,FALSE))</f>
      </c>
      <c r="I45" s="176">
        <f>IF(ISBLANK($F45),"",VLOOKUP($F45,'部員名簿'!$A$9:$J$99,9,FALSE))</f>
      </c>
    </row>
    <row r="46" spans="2:9" ht="18.75" customHeight="1">
      <c r="B46" s="320"/>
      <c r="C46" s="327"/>
      <c r="D46" s="373" t="s">
        <v>116</v>
      </c>
      <c r="E46" s="374"/>
      <c r="F46" s="61"/>
      <c r="G46" s="172">
        <f>IF(ISBLANK($F46),"",VLOOKUP($F46,'部員名簿'!$A$9:$J$99,3,FALSE))</f>
      </c>
      <c r="H46" s="173">
        <f>IF(ISBLANK($F46),"",VLOOKUP($F46,'部員名簿'!$A$9:$J$99,4,FALSE))</f>
      </c>
      <c r="I46" s="174">
        <f>IF(ISBLANK($F46),"",VLOOKUP($F46,'部員名簿'!$A$9:$J$99,9,FALSE))</f>
      </c>
    </row>
    <row r="47" spans="2:9" ht="18.75" customHeight="1" thickBot="1">
      <c r="B47" s="321"/>
      <c r="C47" s="328"/>
      <c r="D47" s="371" t="s">
        <v>117</v>
      </c>
      <c r="E47" s="372"/>
      <c r="F47" s="63"/>
      <c r="G47" s="177">
        <f>IF(ISBLANK($F47),"",VLOOKUP($F47,'部員名簿'!$A$9:$J$99,3,FALSE))</f>
      </c>
      <c r="H47" s="57">
        <f>IF(ISBLANK($F47),"",VLOOKUP($F47,'部員名簿'!$A$9:$J$99,4,FALSE))</f>
      </c>
      <c r="I47" s="178">
        <f>IF(ISBLANK($F47),"",VLOOKUP($F47,'部員名簿'!$A$9:$J$99,9,FALSE))</f>
      </c>
    </row>
    <row r="48" ht="14.25" thickTop="1"/>
  </sheetData>
  <sheetProtection sheet="1" objects="1" scenarios="1"/>
  <mergeCells count="67">
    <mergeCell ref="J5:J6"/>
    <mergeCell ref="D19:E19"/>
    <mergeCell ref="D18:E18"/>
    <mergeCell ref="D17:E17"/>
    <mergeCell ref="D16:E16"/>
    <mergeCell ref="D11:E11"/>
    <mergeCell ref="D10:E10"/>
    <mergeCell ref="D9:E9"/>
    <mergeCell ref="D8:E8"/>
    <mergeCell ref="D15:E15"/>
    <mergeCell ref="D23:E23"/>
    <mergeCell ref="D22:E22"/>
    <mergeCell ref="D21:E21"/>
    <mergeCell ref="D20:E20"/>
    <mergeCell ref="D27:E27"/>
    <mergeCell ref="D26:E26"/>
    <mergeCell ref="D25:E25"/>
    <mergeCell ref="D24:E24"/>
    <mergeCell ref="D31:E31"/>
    <mergeCell ref="D30:E30"/>
    <mergeCell ref="D29:E29"/>
    <mergeCell ref="D28:E28"/>
    <mergeCell ref="D35:E35"/>
    <mergeCell ref="D34:E34"/>
    <mergeCell ref="D33:E33"/>
    <mergeCell ref="D32:E32"/>
    <mergeCell ref="D39:E39"/>
    <mergeCell ref="D38:E38"/>
    <mergeCell ref="D37:E37"/>
    <mergeCell ref="D36:E36"/>
    <mergeCell ref="D40:E40"/>
    <mergeCell ref="D47:E47"/>
    <mergeCell ref="D46:E46"/>
    <mergeCell ref="D45:E45"/>
    <mergeCell ref="D44:E44"/>
    <mergeCell ref="D43:E43"/>
    <mergeCell ref="D42:E42"/>
    <mergeCell ref="D41:E41"/>
    <mergeCell ref="D14:E14"/>
    <mergeCell ref="D13:E13"/>
    <mergeCell ref="D12:E12"/>
    <mergeCell ref="B2:C2"/>
    <mergeCell ref="D2:F2"/>
    <mergeCell ref="G2:I2"/>
    <mergeCell ref="C5:C7"/>
    <mergeCell ref="D3:F3"/>
    <mergeCell ref="B3:C3"/>
    <mergeCell ref="B34:B39"/>
    <mergeCell ref="B5:B7"/>
    <mergeCell ref="G5:H6"/>
    <mergeCell ref="I5:I7"/>
    <mergeCell ref="D5:D7"/>
    <mergeCell ref="F5:F7"/>
    <mergeCell ref="B8:B9"/>
    <mergeCell ref="B10:B15"/>
    <mergeCell ref="B16:B17"/>
    <mergeCell ref="B18:B23"/>
    <mergeCell ref="B40:B41"/>
    <mergeCell ref="B42:B47"/>
    <mergeCell ref="C8:C15"/>
    <mergeCell ref="C40:C47"/>
    <mergeCell ref="C32:C39"/>
    <mergeCell ref="C24:C31"/>
    <mergeCell ref="C16:C23"/>
    <mergeCell ref="B24:B25"/>
    <mergeCell ref="B26:B31"/>
    <mergeCell ref="B32:B33"/>
  </mergeCells>
  <conditionalFormatting sqref="G8:I15">
    <cfRule type="expression" priority="1" dxfId="1" stopIfTrue="1">
      <formula>ISERROR(G8)</formula>
    </cfRule>
  </conditionalFormatting>
  <conditionalFormatting sqref="G16:I23">
    <cfRule type="expression" priority="2" dxfId="2" stopIfTrue="1">
      <formula>ISERROR(G16)</formula>
    </cfRule>
  </conditionalFormatting>
  <conditionalFormatting sqref="G24:I31">
    <cfRule type="expression" priority="3" dxfId="3" stopIfTrue="1">
      <formula>ISERROR(G24)</formula>
    </cfRule>
  </conditionalFormatting>
  <conditionalFormatting sqref="G32:I39">
    <cfRule type="expression" priority="4" dxfId="4" stopIfTrue="1">
      <formula>ISERROR(G32)</formula>
    </cfRule>
  </conditionalFormatting>
  <conditionalFormatting sqref="G40:I47">
    <cfRule type="expression" priority="5" dxfId="5" stopIfTrue="1">
      <formula>ISERROR(G40)</formula>
    </cfRule>
  </conditionalFormatting>
  <dataValidations count="5">
    <dataValidation type="list" allowBlank="1" showInputMessage="1" showErrorMessage="1" sqref="B8:B9 B32:B33 B16:B17 B24:B25 B40:B41">
      <formula1>"　,A,B,C,D,E"</formula1>
    </dataValidation>
    <dataValidation type="list" allowBlank="1" showInputMessage="1" showErrorMessage="1" sqref="C8:C47">
      <formula1>種別</formula1>
    </dataValidation>
    <dataValidation type="whole" operator="greaterThanOrEqual" allowBlank="1" showInputMessage="1" showErrorMessage="1" sqref="F8:F47">
      <formula1>1</formula1>
    </dataValidation>
    <dataValidation type="list" allowBlank="1" showInputMessage="1" showErrorMessage="1" sqref="G2">
      <formula1>大会名</formula1>
    </dataValidation>
    <dataValidation type="list" allowBlank="1" showInputMessage="1" showErrorMessage="1" sqref="D2:E2">
      <formula1>年度</formula1>
    </dataValidation>
  </dataValidations>
  <printOptions/>
  <pageMargins left="0.75" right="0.75" top="1" bottom="1" header="0.512" footer="0.512"/>
  <pageSetup horizontalDpi="300" verticalDpi="300" orientation="portrait" paperSize="9" r:id="rId5"/>
  <ignoredErrors>
    <ignoredError sqref="G11:I48" evalError="1"/>
  </ignoredErrors>
  <drawing r:id="rId3"/>
  <legacyDrawing r:id="rId2"/>
  <picture r:id="rId4"/>
</worksheet>
</file>

<file path=xl/worksheets/sheet8.xml><?xml version="1.0" encoding="utf-8"?>
<worksheet xmlns="http://schemas.openxmlformats.org/spreadsheetml/2006/main" xmlns:r="http://schemas.openxmlformats.org/officeDocument/2006/relationships">
  <sheetPr codeName="Sheet5"/>
  <dimension ref="A1:Q70"/>
  <sheetViews>
    <sheetView showRowColHeaders="0" showZeros="0" workbookViewId="0" topLeftCell="A1">
      <selection activeCell="R10" sqref="R10"/>
    </sheetView>
  </sheetViews>
  <sheetFormatPr defaultColWidth="9.00390625" defaultRowHeight="13.5"/>
  <cols>
    <col min="1" max="7" width="5.625" style="1" customWidth="1"/>
    <col min="8" max="8" width="5.625" style="0" customWidth="1"/>
    <col min="9" max="16" width="5.625" style="1" customWidth="1"/>
    <col min="17" max="17" width="5.625" style="0" customWidth="1"/>
    <col min="18" max="16384" width="5.625" style="1" customWidth="1"/>
  </cols>
  <sheetData>
    <row r="1" spans="1:17" ht="21.75" customHeight="1">
      <c r="A1" s="450" t="str">
        <f>IF(ISBLANK('参加申込(個人戦)'!$D$2),"",'参加申込(個人戦)'!$D$2)</f>
        <v>平成20年度</v>
      </c>
      <c r="B1" s="450"/>
      <c r="C1" s="450"/>
      <c r="D1" s="450" t="str">
        <f>IF(ISBLANK('参加申込(個人戦)'!$F$2),"",'参加申込(個人戦)'!$F$2)</f>
        <v>都道府県対抗全日本中学生大会　高知県最終予選</v>
      </c>
      <c r="E1" s="450">
        <f>IF(ISBLANK('参加申込(個人戦)'!#REF!),"",'参加申込(個人戦)'!$D$3)</f>
        <v>0</v>
      </c>
      <c r="F1" s="450">
        <f>IF(ISBLANK('参加申込(個人戦)'!#REF!),"",'参加申込(個人戦)'!$D$3)</f>
        <v>0</v>
      </c>
      <c r="G1" s="450">
        <f>IF(ISBLANK('参加申込(個人戦)'!#REF!),"",'参加申込(個人戦)'!$D$3)</f>
        <v>0</v>
      </c>
      <c r="H1" s="450">
        <f>IF(ISBLANK('参加申込(個人戦)'!#REF!),"",'参加申込(個人戦)'!$D$3)</f>
        <v>0</v>
      </c>
      <c r="I1" s="450">
        <f>IF(ISBLANK('参加申込(個人戦)'!#REF!),"",'参加申込(個人戦)'!$D$3)</f>
        <v>0</v>
      </c>
      <c r="J1" s="450">
        <f>IF(ISBLANK('参加申込(個人戦)'!#REF!),"",'参加申込(個人戦)'!$D$3)</f>
        <v>0</v>
      </c>
      <c r="L1" s="451" t="s">
        <v>119</v>
      </c>
      <c r="M1" s="451"/>
      <c r="N1" s="451"/>
      <c r="O1" s="451"/>
      <c r="P1" s="451"/>
      <c r="Q1" s="1"/>
    </row>
    <row r="2" spans="1:17" ht="11.25" customHeight="1" thickBot="1">
      <c r="A2" s="35"/>
      <c r="B2" s="35"/>
      <c r="C2" s="35"/>
      <c r="F2" s="35"/>
      <c r="H2" s="1"/>
      <c r="I2" s="35"/>
      <c r="J2" s="35"/>
      <c r="M2" s="35"/>
      <c r="P2" s="35"/>
      <c r="Q2" s="1"/>
    </row>
    <row r="3" spans="1:16" s="2" customFormat="1" ht="19.5" customHeight="1">
      <c r="A3" s="452" t="s">
        <v>1</v>
      </c>
      <c r="B3" s="453"/>
      <c r="C3" s="454">
        <f>リスト!C4</f>
        <v>0</v>
      </c>
      <c r="D3" s="454"/>
      <c r="E3" s="454"/>
      <c r="F3" s="454"/>
      <c r="G3" s="454"/>
      <c r="H3" s="454"/>
      <c r="I3" s="454"/>
      <c r="J3" s="454" t="s">
        <v>103</v>
      </c>
      <c r="K3" s="454"/>
      <c r="L3" s="455">
        <f>リスト!C6</f>
        <v>0</v>
      </c>
      <c r="M3" s="454"/>
      <c r="N3" s="454"/>
      <c r="O3" s="454"/>
      <c r="P3" s="44" t="s">
        <v>3</v>
      </c>
    </row>
    <row r="4" spans="1:16" s="2" customFormat="1" ht="19.5" customHeight="1">
      <c r="A4" s="434" t="s">
        <v>4</v>
      </c>
      <c r="B4" s="435"/>
      <c r="C4" s="45" t="s">
        <v>95</v>
      </c>
      <c r="D4" s="444">
        <f>リスト!C7</f>
        <v>0</v>
      </c>
      <c r="E4" s="407"/>
      <c r="F4" s="43" t="s">
        <v>101</v>
      </c>
      <c r="G4" s="444">
        <f>リスト!C8</f>
        <v>0</v>
      </c>
      <c r="H4" s="445"/>
      <c r="I4" s="410"/>
      <c r="J4" s="410"/>
      <c r="K4" s="410"/>
      <c r="L4" s="410"/>
      <c r="M4" s="410"/>
      <c r="N4" s="410"/>
      <c r="O4" s="410"/>
      <c r="P4" s="440"/>
    </row>
    <row r="5" spans="1:16" s="2" customFormat="1" ht="19.5" customHeight="1">
      <c r="A5" s="434"/>
      <c r="B5" s="435"/>
      <c r="C5" s="441">
        <f>リスト!C9</f>
        <v>0</v>
      </c>
      <c r="D5" s="442"/>
      <c r="E5" s="442"/>
      <c r="F5" s="442"/>
      <c r="G5" s="442"/>
      <c r="H5" s="442"/>
      <c r="I5" s="442"/>
      <c r="J5" s="442"/>
      <c r="K5" s="442"/>
      <c r="L5" s="442"/>
      <c r="M5" s="442"/>
      <c r="N5" s="442"/>
      <c r="O5" s="442"/>
      <c r="P5" s="443"/>
    </row>
    <row r="6" spans="1:16" s="2" customFormat="1" ht="19.5" customHeight="1">
      <c r="A6" s="434" t="s">
        <v>5</v>
      </c>
      <c r="B6" s="435"/>
      <c r="C6" s="405">
        <f>リスト!C10</f>
        <v>0</v>
      </c>
      <c r="D6" s="406"/>
      <c r="E6" s="407" t="str">
        <f>CONCATENATE("（",リスト!C11,"）")</f>
        <v>（）</v>
      </c>
      <c r="F6" s="407"/>
      <c r="G6" s="408">
        <f>リスト!C12</f>
        <v>0</v>
      </c>
      <c r="H6" s="446"/>
      <c r="I6" s="410" t="s">
        <v>96</v>
      </c>
      <c r="J6" s="410"/>
      <c r="K6" s="405">
        <f>リスト!C13</f>
        <v>0</v>
      </c>
      <c r="L6" s="406"/>
      <c r="M6" s="407" t="str">
        <f>CONCATENATE("（",リスト!C14,"）")</f>
        <v>（）</v>
      </c>
      <c r="N6" s="407"/>
      <c r="O6" s="408">
        <f>リスト!C15</f>
        <v>0</v>
      </c>
      <c r="P6" s="409"/>
    </row>
    <row r="7" spans="1:16" s="2" customFormat="1" ht="19.5" customHeight="1">
      <c r="A7" s="434" t="s">
        <v>6</v>
      </c>
      <c r="B7" s="435"/>
      <c r="C7" s="436">
        <f>リスト!C17</f>
        <v>0</v>
      </c>
      <c r="D7" s="410"/>
      <c r="E7" s="410"/>
      <c r="F7" s="410"/>
      <c r="G7" s="410"/>
      <c r="H7" s="410"/>
      <c r="I7" s="437"/>
      <c r="J7" s="437"/>
      <c r="K7" s="437"/>
      <c r="L7" s="437"/>
      <c r="M7" s="437"/>
      <c r="N7" s="437"/>
      <c r="O7" s="437"/>
      <c r="P7" s="438"/>
    </row>
    <row r="8" spans="1:16" s="2" customFormat="1" ht="19.5" customHeight="1">
      <c r="A8" s="434" t="s">
        <v>5</v>
      </c>
      <c r="B8" s="435"/>
      <c r="C8" s="405">
        <f>リスト!C21</f>
        <v>0</v>
      </c>
      <c r="D8" s="439"/>
      <c r="E8" s="407" t="str">
        <f>CONCATENATE("（",リスト!C22,"）")</f>
        <v>（）</v>
      </c>
      <c r="F8" s="407"/>
      <c r="G8" s="408">
        <f>リスト!C23</f>
        <v>0</v>
      </c>
      <c r="H8" s="446"/>
      <c r="I8" s="410" t="s">
        <v>97</v>
      </c>
      <c r="J8" s="410"/>
      <c r="K8" s="405">
        <f>リスト!C24</f>
        <v>0</v>
      </c>
      <c r="L8" s="406"/>
      <c r="M8" s="407" t="str">
        <f>CONCATENATE("（",リスト!C25,"）")</f>
        <v>（）</v>
      </c>
      <c r="N8" s="407"/>
      <c r="O8" s="408">
        <f>リスト!C26</f>
        <v>0</v>
      </c>
      <c r="P8" s="409"/>
    </row>
    <row r="9" spans="1:16" s="2" customFormat="1" ht="19.5" customHeight="1" thickBot="1">
      <c r="A9" s="456" t="s">
        <v>91</v>
      </c>
      <c r="B9" s="457"/>
      <c r="C9" s="447">
        <f>リスト!C27</f>
        <v>0</v>
      </c>
      <c r="D9" s="447"/>
      <c r="E9" s="447"/>
      <c r="F9" s="447"/>
      <c r="G9" s="447"/>
      <c r="H9" s="447"/>
      <c r="I9" s="448"/>
      <c r="J9" s="448"/>
      <c r="K9" s="448"/>
      <c r="L9" s="448"/>
      <c r="M9" s="448"/>
      <c r="N9" s="448"/>
      <c r="O9" s="448"/>
      <c r="P9" s="449"/>
    </row>
    <row r="10" spans="8:17" ht="12" customHeight="1" thickBot="1">
      <c r="H10" s="1"/>
      <c r="Q10" s="1"/>
    </row>
    <row r="11" spans="1:17" ht="15.75" customHeight="1">
      <c r="A11" s="425" t="s">
        <v>102</v>
      </c>
      <c r="B11" s="427" t="s">
        <v>0</v>
      </c>
      <c r="C11" s="428" t="s">
        <v>98</v>
      </c>
      <c r="D11" s="429"/>
      <c r="E11" s="429"/>
      <c r="F11" s="429"/>
      <c r="G11" s="429"/>
      <c r="H11" s="429"/>
      <c r="I11" s="430"/>
      <c r="J11" s="431" t="s">
        <v>99</v>
      </c>
      <c r="K11" s="431"/>
      <c r="L11" s="431"/>
      <c r="M11" s="431"/>
      <c r="N11" s="431"/>
      <c r="O11" s="431"/>
      <c r="P11" s="432"/>
      <c r="Q11" s="1"/>
    </row>
    <row r="12" spans="1:17" ht="15.75" customHeight="1">
      <c r="A12" s="426"/>
      <c r="B12" s="414"/>
      <c r="C12" s="433" t="s">
        <v>72</v>
      </c>
      <c r="D12" s="433"/>
      <c r="E12" s="433"/>
      <c r="F12" s="433" t="s">
        <v>7</v>
      </c>
      <c r="G12" s="433"/>
      <c r="H12" s="433"/>
      <c r="I12" s="33" t="s">
        <v>11</v>
      </c>
      <c r="J12" s="433" t="s">
        <v>72</v>
      </c>
      <c r="K12" s="433"/>
      <c r="L12" s="433"/>
      <c r="M12" s="433" t="s">
        <v>7</v>
      </c>
      <c r="N12" s="433"/>
      <c r="O12" s="433"/>
      <c r="P12" s="34" t="s">
        <v>11</v>
      </c>
      <c r="Q12" s="1"/>
    </row>
    <row r="13" spans="1:17" ht="11.25" customHeight="1">
      <c r="A13" s="411">
        <f>'参加申込(個人戦)'!B8</f>
        <v>0</v>
      </c>
      <c r="B13" s="413">
        <f>'参加申込(個人戦)'!C8</f>
        <v>0</v>
      </c>
      <c r="C13" s="415" t="str">
        <f>IF(ISBLANK('参加申込(個人戦)'!$F8),"",VLOOKUP('参加申込(個人戦)'!$F8,'部員名簿'!$A$9:$J$99,5))</f>
        <v>ミゾブチ</v>
      </c>
      <c r="D13" s="416"/>
      <c r="E13" s="417"/>
      <c r="F13" s="415" t="str">
        <f>IF(ISBLANK('参加申込(個人戦)'!$F8),"",VLOOKUP('参加申込(個人戦)'!$F8,'部員名簿'!$A$9:$J$99,6))</f>
        <v>タカヒコ</v>
      </c>
      <c r="G13" s="416"/>
      <c r="H13" s="417"/>
      <c r="I13" s="418">
        <f>IF(ISBLANK('参加申込(個人戦)'!$F8),"",VLOOKUP('参加申込(個人戦)'!$F8,'部員名簿'!$A$9:$J$99,9))</f>
        <v>1</v>
      </c>
      <c r="J13" s="415" t="str">
        <f>IF(ISBLANK('参加申込(個人戦)'!$F9),"",VLOOKUP('参加申込(個人戦)'!$F9,'部員名簿'!$A$9:$J$99,5))</f>
        <v>オオイシ</v>
      </c>
      <c r="K13" s="416"/>
      <c r="L13" s="417"/>
      <c r="M13" s="415" t="str">
        <f>IF(ISBLANK('参加申込(個人戦)'!$F9),"",VLOOKUP('参加申込(個人戦)'!$F9,'部員名簿'!$A$9:$J$99,6))</f>
        <v>マサユキ</v>
      </c>
      <c r="N13" s="416"/>
      <c r="O13" s="417"/>
      <c r="P13" s="420">
        <f>IF(ISBLANK('参加申込(個人戦)'!$F9),"",VLOOKUP('参加申込(個人戦)'!$F9,'部員名簿'!$A$9:$J$99,9))</f>
        <v>3</v>
      </c>
      <c r="Q13" s="1"/>
    </row>
    <row r="14" spans="1:17" ht="18.75" customHeight="1">
      <c r="A14" s="412"/>
      <c r="B14" s="414"/>
      <c r="C14" s="422" t="str">
        <f>IF(ISBLANK('参加申込(個人戦)'!$F8),"",VLOOKUP('参加申込(個人戦)'!$F8,'部員名簿'!$A$9:$J$99,3))</f>
        <v>溝渕</v>
      </c>
      <c r="D14" s="423"/>
      <c r="E14" s="424"/>
      <c r="F14" s="422" t="str">
        <f>IF(ISBLANK('参加申込(個人戦)'!$F8),"",VLOOKUP('参加申込(個人戦)'!$F8,'部員名簿'!$A$9:$J$99,4))</f>
        <v>隆彦</v>
      </c>
      <c r="G14" s="423"/>
      <c r="H14" s="424"/>
      <c r="I14" s="419"/>
      <c r="J14" s="422" t="str">
        <f>IF(ISBLANK('参加申込(個人戦)'!$F9),"",VLOOKUP('参加申込(個人戦)'!$F9,'部員名簿'!$A$9:$J$99,3))</f>
        <v>大石</v>
      </c>
      <c r="K14" s="423"/>
      <c r="L14" s="424"/>
      <c r="M14" s="422" t="str">
        <f>IF(ISBLANK('参加申込(個人戦)'!$F9),"",VLOOKUP('参加申込(個人戦)'!$F9,'部員名簿'!$A$9:$J$99,4))</f>
        <v>将之</v>
      </c>
      <c r="N14" s="423"/>
      <c r="O14" s="424"/>
      <c r="P14" s="421"/>
      <c r="Q14" s="1"/>
    </row>
    <row r="15" spans="1:17" ht="11.25" customHeight="1">
      <c r="A15" s="411">
        <f>'参加申込(個人戦)'!B10</f>
        <v>0</v>
      </c>
      <c r="B15" s="413">
        <f>'参加申込(個人戦)'!C10</f>
        <v>0</v>
      </c>
      <c r="C15" s="415">
        <f>IF(ISBLANK('参加申込(個人戦)'!$F10),"",VLOOKUP('参加申込(個人戦)'!$F10,'部員名簿'!$A$9:$J$99,5))</f>
      </c>
      <c r="D15" s="416"/>
      <c r="E15" s="417"/>
      <c r="F15" s="415">
        <f>IF(ISBLANK('参加申込(個人戦)'!$F10),"",VLOOKUP('参加申込(個人戦)'!$F10,'部員名簿'!$A$9:$J$99,6))</f>
      </c>
      <c r="G15" s="416"/>
      <c r="H15" s="417"/>
      <c r="I15" s="418">
        <f>IF(ISBLANK('参加申込(個人戦)'!$F10),"",VLOOKUP('参加申込(個人戦)'!$F10,'部員名簿'!$A$9:$J$99,9))</f>
      </c>
      <c r="J15" s="415">
        <f>IF(ISBLANK('参加申込(個人戦)'!$F11),"",VLOOKUP('参加申込(個人戦)'!$F11,'部員名簿'!$A$9:$J$99,5))</f>
      </c>
      <c r="K15" s="416"/>
      <c r="L15" s="417"/>
      <c r="M15" s="415">
        <f>IF(ISBLANK('参加申込(個人戦)'!$F11),"",VLOOKUP('参加申込(個人戦)'!$F11,'部員名簿'!$A$9:$J$99,6))</f>
      </c>
      <c r="N15" s="416"/>
      <c r="O15" s="417"/>
      <c r="P15" s="420">
        <f>IF(ISBLANK('参加申込(個人戦)'!$F11),"",VLOOKUP('参加申込(個人戦)'!$F11,'部員名簿'!$A$9:$J$99,9))</f>
      </c>
      <c r="Q15" s="1"/>
    </row>
    <row r="16" spans="1:17" ht="18.75" customHeight="1">
      <c r="A16" s="412"/>
      <c r="B16" s="414"/>
      <c r="C16" s="422">
        <f>IF(ISBLANK('参加申込(個人戦)'!$F10),"",VLOOKUP('参加申込(個人戦)'!$F10,'部員名簿'!$A$9:$J$99,3))</f>
      </c>
      <c r="D16" s="423"/>
      <c r="E16" s="424"/>
      <c r="F16" s="422">
        <f>IF(ISBLANK('参加申込(個人戦)'!$F10),"",VLOOKUP('参加申込(個人戦)'!$F10,'部員名簿'!$A$9:$J$99,4))</f>
      </c>
      <c r="G16" s="423"/>
      <c r="H16" s="424"/>
      <c r="I16" s="419"/>
      <c r="J16" s="422">
        <f>IF(ISBLANK('参加申込(個人戦)'!$F11),"",VLOOKUP('参加申込(個人戦)'!$F11,'部員名簿'!$A$9:$J$99,3))</f>
      </c>
      <c r="K16" s="423"/>
      <c r="L16" s="424"/>
      <c r="M16" s="422">
        <f>IF(ISBLANK('参加申込(個人戦)'!$F11),"",VLOOKUP('参加申込(個人戦)'!$F11,'部員名簿'!$A$9:$J$99,4))</f>
      </c>
      <c r="N16" s="423"/>
      <c r="O16" s="424"/>
      <c r="P16" s="421"/>
      <c r="Q16" s="1"/>
    </row>
    <row r="17" spans="1:17" ht="11.25" customHeight="1">
      <c r="A17" s="411">
        <f>'参加申込(個人戦)'!B12</f>
        <v>0</v>
      </c>
      <c r="B17" s="413">
        <f>'参加申込(個人戦)'!C12</f>
        <v>0</v>
      </c>
      <c r="C17" s="415">
        <f>IF(ISBLANK('参加申込(個人戦)'!$F12),"",VLOOKUP('参加申込(個人戦)'!$F12,'部員名簿'!$A$9:$J$99,5))</f>
      </c>
      <c r="D17" s="416"/>
      <c r="E17" s="417"/>
      <c r="F17" s="415">
        <f>IF(ISBLANK('参加申込(個人戦)'!$F12),"",VLOOKUP('参加申込(個人戦)'!$F12,'部員名簿'!$A$9:$J$99,6))</f>
      </c>
      <c r="G17" s="416"/>
      <c r="H17" s="417"/>
      <c r="I17" s="418">
        <f>IF(ISBLANK('参加申込(個人戦)'!$F12),"",VLOOKUP('参加申込(個人戦)'!$F12,'部員名簿'!$A$9:$J$99,9))</f>
      </c>
      <c r="J17" s="415">
        <f>IF(ISBLANK('参加申込(個人戦)'!$F13),"",VLOOKUP('参加申込(個人戦)'!$F13,'部員名簿'!$A$9:$J$99,5))</f>
      </c>
      <c r="K17" s="416"/>
      <c r="L17" s="417"/>
      <c r="M17" s="415">
        <f>IF(ISBLANK('参加申込(個人戦)'!$F13),"",VLOOKUP('参加申込(個人戦)'!$F13,'部員名簿'!$A$9:$J$99,6))</f>
      </c>
      <c r="N17" s="416"/>
      <c r="O17" s="417"/>
      <c r="P17" s="420">
        <f>IF(ISBLANK('参加申込(個人戦)'!$F13),"",VLOOKUP('参加申込(個人戦)'!$F13,'部員名簿'!$A$9:$J$99,9))</f>
      </c>
      <c r="Q17" s="1"/>
    </row>
    <row r="18" spans="1:17" ht="18.75" customHeight="1">
      <c r="A18" s="412"/>
      <c r="B18" s="414"/>
      <c r="C18" s="422">
        <f>IF(ISBLANK('参加申込(個人戦)'!$F12),"",VLOOKUP('参加申込(個人戦)'!$F12,'部員名簿'!$A$9:$J$99,3))</f>
      </c>
      <c r="D18" s="423"/>
      <c r="E18" s="424"/>
      <c r="F18" s="422">
        <f>IF(ISBLANK('参加申込(個人戦)'!$F12),"",VLOOKUP('参加申込(個人戦)'!$F12,'部員名簿'!$A$9:$J$99,4))</f>
      </c>
      <c r="G18" s="423"/>
      <c r="H18" s="424"/>
      <c r="I18" s="419"/>
      <c r="J18" s="422">
        <f>IF(ISBLANK('参加申込(個人戦)'!$F13),"",VLOOKUP('参加申込(個人戦)'!$F13,'部員名簿'!$A$9:$J$99,3))</f>
      </c>
      <c r="K18" s="423"/>
      <c r="L18" s="424"/>
      <c r="M18" s="422">
        <f>IF(ISBLANK('参加申込(個人戦)'!$F13),"",VLOOKUP('参加申込(個人戦)'!$F13,'部員名簿'!$A$9:$J$99,4))</f>
      </c>
      <c r="N18" s="423"/>
      <c r="O18" s="424"/>
      <c r="P18" s="421"/>
      <c r="Q18" s="1"/>
    </row>
    <row r="19" spans="1:17" ht="11.25" customHeight="1">
      <c r="A19" s="411">
        <f>'参加申込(個人戦)'!B14</f>
        <v>0</v>
      </c>
      <c r="B19" s="413">
        <f>'参加申込(個人戦)'!C14</f>
        <v>0</v>
      </c>
      <c r="C19" s="415">
        <f>IF(ISBLANK('参加申込(個人戦)'!$F14),"",VLOOKUP('参加申込(個人戦)'!$F14,'部員名簿'!$A$9:$J$99,5))</f>
      </c>
      <c r="D19" s="416"/>
      <c r="E19" s="417"/>
      <c r="F19" s="415">
        <f>IF(ISBLANK('参加申込(個人戦)'!$F14),"",VLOOKUP('参加申込(個人戦)'!$F14,'部員名簿'!$A$9:$J$99,6))</f>
      </c>
      <c r="G19" s="416"/>
      <c r="H19" s="417"/>
      <c r="I19" s="418">
        <f>IF(ISBLANK('参加申込(個人戦)'!$F14),"",VLOOKUP('参加申込(個人戦)'!$F14,'部員名簿'!$A$9:$J$99,9))</f>
      </c>
      <c r="J19" s="415">
        <f>IF(ISBLANK('参加申込(個人戦)'!$F15),"",VLOOKUP('参加申込(個人戦)'!$F15,'部員名簿'!$A$9:$J$99,5))</f>
      </c>
      <c r="K19" s="416"/>
      <c r="L19" s="417"/>
      <c r="M19" s="415">
        <f>IF(ISBLANK('参加申込(個人戦)'!$F15),"",VLOOKUP('参加申込(個人戦)'!$F15,'部員名簿'!$A$9:$J$99,6))</f>
      </c>
      <c r="N19" s="416"/>
      <c r="O19" s="417"/>
      <c r="P19" s="420">
        <f>IF(ISBLANK('参加申込(個人戦)'!$F15),"",VLOOKUP('参加申込(個人戦)'!$F15,'部員名簿'!$A$9:$J$99,9))</f>
      </c>
      <c r="Q19" s="1"/>
    </row>
    <row r="20" spans="1:17" ht="18.75" customHeight="1">
      <c r="A20" s="412"/>
      <c r="B20" s="414"/>
      <c r="C20" s="422">
        <f>IF(ISBLANK('参加申込(個人戦)'!$F14),"",VLOOKUP('参加申込(個人戦)'!$F14,'部員名簿'!$A$9:$J$99,3))</f>
      </c>
      <c r="D20" s="423"/>
      <c r="E20" s="424"/>
      <c r="F20" s="422">
        <f>IF(ISBLANK('参加申込(個人戦)'!$F14),"",VLOOKUP('参加申込(個人戦)'!$F14,'部員名簿'!$A$9:$J$99,4))</f>
      </c>
      <c r="G20" s="423"/>
      <c r="H20" s="424"/>
      <c r="I20" s="419"/>
      <c r="J20" s="422">
        <f>IF(ISBLANK('参加申込(個人戦)'!$F15),"",VLOOKUP('参加申込(個人戦)'!$F15,'部員名簿'!$A$9:$J$99,3))</f>
      </c>
      <c r="K20" s="423"/>
      <c r="L20" s="424"/>
      <c r="M20" s="422">
        <f>IF(ISBLANK('参加申込(個人戦)'!$F15),"",VLOOKUP('参加申込(個人戦)'!$F15,'部員名簿'!$A$9:$J$99,4))</f>
      </c>
      <c r="N20" s="423"/>
      <c r="O20" s="424"/>
      <c r="P20" s="421"/>
      <c r="Q20" s="1"/>
    </row>
    <row r="21" spans="1:17" ht="11.25" customHeight="1">
      <c r="A21" s="411">
        <f>'参加申込(個人戦)'!B16</f>
        <v>0</v>
      </c>
      <c r="B21" s="413">
        <f>'参加申込(個人戦)'!C16</f>
        <v>0</v>
      </c>
      <c r="C21" s="415">
        <f>IF(ISBLANK('参加申込(個人戦)'!$F16),"",VLOOKUP('参加申込(個人戦)'!$F16,'部員名簿'!$A$9:$J$99,5))</f>
      </c>
      <c r="D21" s="416"/>
      <c r="E21" s="417"/>
      <c r="F21" s="415">
        <f>IF(ISBLANK('参加申込(個人戦)'!$F16),"",VLOOKUP('参加申込(個人戦)'!$F16,'部員名簿'!$A$9:$J$99,6))</f>
      </c>
      <c r="G21" s="416"/>
      <c r="H21" s="417"/>
      <c r="I21" s="418">
        <f>IF(ISBLANK('参加申込(個人戦)'!$F16),"",VLOOKUP('参加申込(個人戦)'!$F16,'部員名簿'!$A$9:$J$99,9))</f>
      </c>
      <c r="J21" s="415">
        <f>IF(ISBLANK('参加申込(個人戦)'!$F17),"",VLOOKUP('参加申込(個人戦)'!$F17,'部員名簿'!$A$9:$J$99,5))</f>
      </c>
      <c r="K21" s="416"/>
      <c r="L21" s="417"/>
      <c r="M21" s="415">
        <f>IF(ISBLANK('参加申込(個人戦)'!$F17),"",VLOOKUP('参加申込(個人戦)'!$F17,'部員名簿'!$A$9:$J$99,6))</f>
      </c>
      <c r="N21" s="416"/>
      <c r="O21" s="417"/>
      <c r="P21" s="420">
        <f>IF(ISBLANK('参加申込(個人戦)'!$F17),"",VLOOKUP('参加申込(個人戦)'!$F17,'部員名簿'!$A$9:$J$99,9))</f>
      </c>
      <c r="Q21" s="1"/>
    </row>
    <row r="22" spans="1:17" ht="18.75" customHeight="1">
      <c r="A22" s="412"/>
      <c r="B22" s="414"/>
      <c r="C22" s="422">
        <f>IF(ISBLANK('参加申込(個人戦)'!$F16),"",VLOOKUP('参加申込(個人戦)'!$F16,'部員名簿'!$A$9:$J$99,3))</f>
      </c>
      <c r="D22" s="423"/>
      <c r="E22" s="424"/>
      <c r="F22" s="422">
        <f>IF(ISBLANK('参加申込(個人戦)'!$F16),"",VLOOKUP('参加申込(個人戦)'!$F16,'部員名簿'!$A$9:$J$99,4))</f>
      </c>
      <c r="G22" s="423"/>
      <c r="H22" s="424"/>
      <c r="I22" s="419"/>
      <c r="J22" s="422">
        <f>IF(ISBLANK('参加申込(個人戦)'!$F17),"",VLOOKUP('参加申込(個人戦)'!$F17,'部員名簿'!$A$9:$J$99,3))</f>
      </c>
      <c r="K22" s="423"/>
      <c r="L22" s="424"/>
      <c r="M22" s="422">
        <f>IF(ISBLANK('参加申込(個人戦)'!$F17),"",VLOOKUP('参加申込(個人戦)'!$F17,'部員名簿'!$A$9:$J$99,4))</f>
      </c>
      <c r="N22" s="423"/>
      <c r="O22" s="424"/>
      <c r="P22" s="421"/>
      <c r="Q22" s="1"/>
    </row>
    <row r="23" spans="1:17" ht="11.25" customHeight="1">
      <c r="A23" s="411">
        <f>'参加申込(個人戦)'!B18</f>
        <v>0</v>
      </c>
      <c r="B23" s="413">
        <f>'参加申込(個人戦)'!C18</f>
        <v>0</v>
      </c>
      <c r="C23" s="415">
        <f>IF(ISBLANK('参加申込(個人戦)'!$F18),"",VLOOKUP('参加申込(個人戦)'!$F18,'部員名簿'!$A$9:$J$99,5))</f>
      </c>
      <c r="D23" s="416"/>
      <c r="E23" s="417"/>
      <c r="F23" s="415">
        <f>IF(ISBLANK('参加申込(個人戦)'!$F18),"",VLOOKUP('参加申込(個人戦)'!$F18,'部員名簿'!$A$9:$J$99,6))</f>
      </c>
      <c r="G23" s="416"/>
      <c r="H23" s="417"/>
      <c r="I23" s="418">
        <f>IF(ISBLANK('参加申込(個人戦)'!$F18),"",VLOOKUP('参加申込(個人戦)'!$F18,'部員名簿'!$A$9:$J$99,9))</f>
      </c>
      <c r="J23" s="415">
        <f>IF(ISBLANK('参加申込(個人戦)'!$F19),"",VLOOKUP('参加申込(個人戦)'!$F19,'部員名簿'!$A$9:$J$99,5))</f>
      </c>
      <c r="K23" s="416"/>
      <c r="L23" s="417"/>
      <c r="M23" s="415">
        <f>IF(ISBLANK('参加申込(個人戦)'!$F19),"",VLOOKUP('参加申込(個人戦)'!$F19,'部員名簿'!$A$9:$J$99,6))</f>
      </c>
      <c r="N23" s="416"/>
      <c r="O23" s="417"/>
      <c r="P23" s="420">
        <f>IF(ISBLANK('参加申込(個人戦)'!$F19),"",VLOOKUP('参加申込(個人戦)'!$F19,'部員名簿'!$A$9:$J$99,9))</f>
      </c>
      <c r="Q23" s="1"/>
    </row>
    <row r="24" spans="1:17" ht="18.75" customHeight="1">
      <c r="A24" s="412"/>
      <c r="B24" s="414"/>
      <c r="C24" s="422">
        <f>IF(ISBLANK('参加申込(個人戦)'!$F18),"",VLOOKUP('参加申込(個人戦)'!$F18,'部員名簿'!$A$9:$J$99,3))</f>
      </c>
      <c r="D24" s="423"/>
      <c r="E24" s="424"/>
      <c r="F24" s="422">
        <f>IF(ISBLANK('参加申込(個人戦)'!$F18),"",VLOOKUP('参加申込(個人戦)'!$F18,'部員名簿'!$A$9:$J$99,4))</f>
      </c>
      <c r="G24" s="423"/>
      <c r="H24" s="424"/>
      <c r="I24" s="419"/>
      <c r="J24" s="422">
        <f>IF(ISBLANK('参加申込(個人戦)'!$F19),"",VLOOKUP('参加申込(個人戦)'!$F19,'部員名簿'!$A$9:$J$99,3))</f>
      </c>
      <c r="K24" s="423"/>
      <c r="L24" s="424"/>
      <c r="M24" s="422">
        <f>IF(ISBLANK('参加申込(個人戦)'!$F19),"",VLOOKUP('参加申込(個人戦)'!$F19,'部員名簿'!$A$9:$J$99,4))</f>
      </c>
      <c r="N24" s="423"/>
      <c r="O24" s="424"/>
      <c r="P24" s="421"/>
      <c r="Q24" s="1"/>
    </row>
    <row r="25" spans="1:17" ht="11.25" customHeight="1">
      <c r="A25" s="411">
        <f>'参加申込(個人戦)'!B20</f>
        <v>0</v>
      </c>
      <c r="B25" s="413">
        <f>'参加申込(個人戦)'!C20</f>
        <v>0</v>
      </c>
      <c r="C25" s="415">
        <f>IF(ISBLANK('参加申込(個人戦)'!$F20),"",VLOOKUP('参加申込(個人戦)'!$F20,'部員名簿'!$A$9:$J$99,5))</f>
      </c>
      <c r="D25" s="416"/>
      <c r="E25" s="417"/>
      <c r="F25" s="415">
        <f>IF(ISBLANK('参加申込(個人戦)'!$F20),"",VLOOKUP('参加申込(個人戦)'!$F20,'部員名簿'!$A$9:$J$99,6))</f>
      </c>
      <c r="G25" s="416"/>
      <c r="H25" s="417"/>
      <c r="I25" s="418">
        <f>IF(ISBLANK('参加申込(個人戦)'!$F20),"",VLOOKUP('参加申込(個人戦)'!$F20,'部員名簿'!$A$9:$J$99,9))</f>
      </c>
      <c r="J25" s="415">
        <f>IF(ISBLANK('参加申込(個人戦)'!$F21),"",VLOOKUP('参加申込(個人戦)'!$F21,'部員名簿'!$A$9:$J$99,5))</f>
      </c>
      <c r="K25" s="416"/>
      <c r="L25" s="417"/>
      <c r="M25" s="415">
        <f>IF(ISBLANK('参加申込(個人戦)'!$F21),"",VLOOKUP('参加申込(個人戦)'!$F21,'部員名簿'!$A$9:$J$99,6))</f>
      </c>
      <c r="N25" s="416"/>
      <c r="O25" s="417"/>
      <c r="P25" s="420">
        <f>IF(ISBLANK('参加申込(個人戦)'!$F21),"",VLOOKUP('参加申込(個人戦)'!$F21,'部員名簿'!$A$9:$J$99,9))</f>
      </c>
      <c r="Q25" s="1"/>
    </row>
    <row r="26" spans="1:17" ht="18.75" customHeight="1">
      <c r="A26" s="412"/>
      <c r="B26" s="414"/>
      <c r="C26" s="422">
        <f>IF(ISBLANK('参加申込(個人戦)'!$F20),"",VLOOKUP('参加申込(個人戦)'!$F20,'部員名簿'!$A$9:$J$99,3))</f>
      </c>
      <c r="D26" s="423"/>
      <c r="E26" s="424"/>
      <c r="F26" s="422">
        <f>IF(ISBLANK('参加申込(個人戦)'!$F20),"",VLOOKUP('参加申込(個人戦)'!$F20,'部員名簿'!$A$9:$J$99,4))</f>
      </c>
      <c r="G26" s="423"/>
      <c r="H26" s="424"/>
      <c r="I26" s="419"/>
      <c r="J26" s="422">
        <f>IF(ISBLANK('参加申込(個人戦)'!$F21),"",VLOOKUP('参加申込(個人戦)'!$F21,'部員名簿'!$A$9:$J$99,3))</f>
      </c>
      <c r="K26" s="423"/>
      <c r="L26" s="424"/>
      <c r="M26" s="422">
        <f>IF(ISBLANK('参加申込(個人戦)'!$F21),"",VLOOKUP('参加申込(個人戦)'!$F21,'部員名簿'!$A$9:$J$99,4))</f>
      </c>
      <c r="N26" s="423"/>
      <c r="O26" s="424"/>
      <c r="P26" s="421"/>
      <c r="Q26" s="1"/>
    </row>
    <row r="27" spans="1:17" ht="11.25" customHeight="1">
      <c r="A27" s="411">
        <f>'参加申込(個人戦)'!B22</f>
        <v>0</v>
      </c>
      <c r="B27" s="413">
        <f>'参加申込(個人戦)'!C22</f>
        <v>0</v>
      </c>
      <c r="C27" s="415">
        <f>IF(ISBLANK('参加申込(個人戦)'!$F22),"",VLOOKUP('参加申込(個人戦)'!$F22,'部員名簿'!$A$9:$J$99,5))</f>
      </c>
      <c r="D27" s="416"/>
      <c r="E27" s="417"/>
      <c r="F27" s="415">
        <f>IF(ISBLANK('参加申込(個人戦)'!$F22),"",VLOOKUP('参加申込(個人戦)'!$F22,'部員名簿'!$A$9:$J$99,6))</f>
      </c>
      <c r="G27" s="416"/>
      <c r="H27" s="417"/>
      <c r="I27" s="418">
        <f>IF(ISBLANK('参加申込(個人戦)'!$F22),"",VLOOKUP('参加申込(個人戦)'!$F22,'部員名簿'!$A$9:$J$99,9))</f>
      </c>
      <c r="J27" s="415">
        <f>IF(ISBLANK('参加申込(個人戦)'!$F23),"",VLOOKUP('参加申込(個人戦)'!$F23,'部員名簿'!$A$9:$J$99,5))</f>
      </c>
      <c r="K27" s="416"/>
      <c r="L27" s="417"/>
      <c r="M27" s="415">
        <f>IF(ISBLANK('参加申込(個人戦)'!$F23),"",VLOOKUP('参加申込(個人戦)'!$F23,'部員名簿'!$A$9:$J$99,6))</f>
      </c>
      <c r="N27" s="416"/>
      <c r="O27" s="417"/>
      <c r="P27" s="420">
        <f>IF(ISBLANK('参加申込(個人戦)'!$F23),"",VLOOKUP('参加申込(個人戦)'!$F23,'部員名簿'!$A$9:$J$99,9))</f>
      </c>
      <c r="Q27" s="1"/>
    </row>
    <row r="28" spans="1:17" ht="18.75" customHeight="1">
      <c r="A28" s="412"/>
      <c r="B28" s="414"/>
      <c r="C28" s="422">
        <f>IF(ISBLANK('参加申込(個人戦)'!$F22),"",VLOOKUP('参加申込(個人戦)'!$F22,'部員名簿'!$A$9:$J$99,3))</f>
      </c>
      <c r="D28" s="423"/>
      <c r="E28" s="424"/>
      <c r="F28" s="422">
        <f>IF(ISBLANK('参加申込(個人戦)'!$F22),"",VLOOKUP('参加申込(個人戦)'!$F22,'部員名簿'!$A$9:$J$99,4))</f>
      </c>
      <c r="G28" s="423"/>
      <c r="H28" s="424"/>
      <c r="I28" s="419"/>
      <c r="J28" s="422">
        <f>IF(ISBLANK('参加申込(個人戦)'!$F23),"",VLOOKUP('参加申込(個人戦)'!$F23,'部員名簿'!$A$9:$J$99,3))</f>
      </c>
      <c r="K28" s="423"/>
      <c r="L28" s="424"/>
      <c r="M28" s="422">
        <f>IF(ISBLANK('参加申込(個人戦)'!$F23),"",VLOOKUP('参加申込(個人戦)'!$F23,'部員名簿'!$A$9:$J$99,4))</f>
      </c>
      <c r="N28" s="423"/>
      <c r="O28" s="424"/>
      <c r="P28" s="421"/>
      <c r="Q28" s="1"/>
    </row>
    <row r="29" spans="1:17" ht="11.25" customHeight="1">
      <c r="A29" s="411">
        <f>'参加申込(個人戦)'!B24</f>
        <v>0</v>
      </c>
      <c r="B29" s="413">
        <f>'参加申込(個人戦)'!C24</f>
        <v>0</v>
      </c>
      <c r="C29" s="415">
        <f>IF(ISBLANK('参加申込(個人戦)'!$F24),"",VLOOKUP('参加申込(個人戦)'!$F24,'部員名簿'!$A$9:$J$99,5))</f>
      </c>
      <c r="D29" s="416"/>
      <c r="E29" s="417"/>
      <c r="F29" s="415">
        <f>IF(ISBLANK('参加申込(個人戦)'!$F24),"",VLOOKUP('参加申込(個人戦)'!$F24,'部員名簿'!$A$9:$J$99,6))</f>
      </c>
      <c r="G29" s="416"/>
      <c r="H29" s="417"/>
      <c r="I29" s="418">
        <f>IF(ISBLANK('参加申込(個人戦)'!$F24),"",VLOOKUP('参加申込(個人戦)'!$F24,'部員名簿'!$A$9:$J$99,9))</f>
      </c>
      <c r="J29" s="415">
        <f>IF(ISBLANK('参加申込(個人戦)'!$F25),"",VLOOKUP('参加申込(個人戦)'!$F25,'部員名簿'!$A$9:$J$99,5))</f>
      </c>
      <c r="K29" s="416"/>
      <c r="L29" s="417"/>
      <c r="M29" s="415">
        <f>IF(ISBLANK('参加申込(個人戦)'!$F25),"",VLOOKUP('参加申込(個人戦)'!$F25,'部員名簿'!$A$9:$J$99,6))</f>
      </c>
      <c r="N29" s="416"/>
      <c r="O29" s="417"/>
      <c r="P29" s="420">
        <f>IF(ISBLANK('参加申込(個人戦)'!$F25),"",VLOOKUP('参加申込(個人戦)'!$F25,'部員名簿'!$A$9:$J$99,9))</f>
      </c>
      <c r="Q29" s="1"/>
    </row>
    <row r="30" spans="1:17" ht="18.75" customHeight="1">
      <c r="A30" s="412"/>
      <c r="B30" s="414"/>
      <c r="C30" s="422">
        <f>IF(ISBLANK('参加申込(個人戦)'!$F24),"",VLOOKUP('参加申込(個人戦)'!$F24,'部員名簿'!$A$9:$J$99,3))</f>
      </c>
      <c r="D30" s="423"/>
      <c r="E30" s="424"/>
      <c r="F30" s="422">
        <f>IF(ISBLANK('参加申込(個人戦)'!$F24),"",VLOOKUP('参加申込(個人戦)'!$F24,'部員名簿'!$A$9:$J$99,4))</f>
      </c>
      <c r="G30" s="423"/>
      <c r="H30" s="424"/>
      <c r="I30" s="419"/>
      <c r="J30" s="422">
        <f>IF(ISBLANK('参加申込(個人戦)'!$F25),"",VLOOKUP('参加申込(個人戦)'!$F25,'部員名簿'!$A$9:$J$99,3))</f>
      </c>
      <c r="K30" s="423"/>
      <c r="L30" s="424"/>
      <c r="M30" s="422">
        <f>IF(ISBLANK('参加申込(個人戦)'!$F25),"",VLOOKUP('参加申込(個人戦)'!$F25,'部員名簿'!$A$9:$J$99,4))</f>
      </c>
      <c r="N30" s="423"/>
      <c r="O30" s="424"/>
      <c r="P30" s="421"/>
      <c r="Q30" s="1"/>
    </row>
    <row r="31" spans="1:17" ht="11.25" customHeight="1">
      <c r="A31" s="411">
        <f>'参加申込(個人戦)'!B26</f>
        <v>0</v>
      </c>
      <c r="B31" s="413">
        <f>'参加申込(個人戦)'!C26</f>
        <v>0</v>
      </c>
      <c r="C31" s="415">
        <f>IF(ISBLANK('参加申込(個人戦)'!$F26),"",VLOOKUP('参加申込(個人戦)'!$F26,'部員名簿'!$A$9:$J$99,5))</f>
      </c>
      <c r="D31" s="416"/>
      <c r="E31" s="417"/>
      <c r="F31" s="415">
        <f>IF(ISBLANK('参加申込(個人戦)'!$F26),"",VLOOKUP('参加申込(個人戦)'!$F26,'部員名簿'!$A$9:$J$99,6))</f>
      </c>
      <c r="G31" s="416"/>
      <c r="H31" s="417"/>
      <c r="I31" s="418">
        <f>IF(ISBLANK('参加申込(個人戦)'!$F26),"",VLOOKUP('参加申込(個人戦)'!$F26,'部員名簿'!$A$9:$J$99,9))</f>
      </c>
      <c r="J31" s="415">
        <f>IF(ISBLANK('参加申込(個人戦)'!$F27),"",VLOOKUP('参加申込(個人戦)'!$F27,'部員名簿'!$A$9:$J$99,5))</f>
      </c>
      <c r="K31" s="416"/>
      <c r="L31" s="417"/>
      <c r="M31" s="415">
        <f>IF(ISBLANK('参加申込(個人戦)'!$F27),"",VLOOKUP('参加申込(個人戦)'!$F27,'部員名簿'!$A$9:$J$99,6))</f>
      </c>
      <c r="N31" s="416"/>
      <c r="O31" s="417"/>
      <c r="P31" s="420">
        <f>IF(ISBLANK('参加申込(個人戦)'!$F27),"",VLOOKUP('参加申込(個人戦)'!$F27,'部員名簿'!$A$9:$J$99,9))</f>
      </c>
      <c r="Q31" s="1"/>
    </row>
    <row r="32" spans="1:17" ht="18.75" customHeight="1">
      <c r="A32" s="412"/>
      <c r="B32" s="414"/>
      <c r="C32" s="422">
        <f>IF(ISBLANK('参加申込(個人戦)'!$F26),"",VLOOKUP('参加申込(個人戦)'!$F26,'部員名簿'!$A$9:$J$99,3))</f>
      </c>
      <c r="D32" s="423"/>
      <c r="E32" s="424"/>
      <c r="F32" s="422">
        <f>IF(ISBLANK('参加申込(個人戦)'!$F26),"",VLOOKUP('参加申込(個人戦)'!$F26,'部員名簿'!$A$9:$J$99,4))</f>
      </c>
      <c r="G32" s="423"/>
      <c r="H32" s="424"/>
      <c r="I32" s="419"/>
      <c r="J32" s="422">
        <f>IF(ISBLANK('参加申込(個人戦)'!$F27),"",VLOOKUP('参加申込(個人戦)'!$F27,'部員名簿'!$A$9:$J$99,3))</f>
      </c>
      <c r="K32" s="423"/>
      <c r="L32" s="424"/>
      <c r="M32" s="422">
        <f>IF(ISBLANK('参加申込(個人戦)'!$F27),"",VLOOKUP('参加申込(個人戦)'!$F27,'部員名簿'!$A$9:$J$99,4))</f>
      </c>
      <c r="N32" s="423"/>
      <c r="O32" s="424"/>
      <c r="P32" s="421"/>
      <c r="Q32" s="1"/>
    </row>
    <row r="33" spans="1:17" ht="11.25" customHeight="1">
      <c r="A33" s="411">
        <f>'参加申込(個人戦)'!B28</f>
        <v>0</v>
      </c>
      <c r="B33" s="413">
        <f>'参加申込(個人戦)'!C28</f>
        <v>0</v>
      </c>
      <c r="C33" s="415">
        <f>IF(ISBLANK('参加申込(個人戦)'!$F28),"",VLOOKUP('参加申込(個人戦)'!$F28,'部員名簿'!$A$9:$J$99,5))</f>
      </c>
      <c r="D33" s="416"/>
      <c r="E33" s="417"/>
      <c r="F33" s="415">
        <f>IF(ISBLANK('参加申込(個人戦)'!$F28),"",VLOOKUP('参加申込(個人戦)'!$F28,'部員名簿'!$A$9:$J$99,6))</f>
      </c>
      <c r="G33" s="416"/>
      <c r="H33" s="417"/>
      <c r="I33" s="418">
        <f>IF(ISBLANK('参加申込(個人戦)'!$F28),"",VLOOKUP('参加申込(個人戦)'!$F28,'部員名簿'!$A$9:$J$99,9))</f>
      </c>
      <c r="J33" s="415">
        <f>IF(ISBLANK('参加申込(個人戦)'!$F29),"",VLOOKUP('参加申込(個人戦)'!$F29,'部員名簿'!$A$9:$J$99,5))</f>
      </c>
      <c r="K33" s="416"/>
      <c r="L33" s="417"/>
      <c r="M33" s="415">
        <f>IF(ISBLANK('参加申込(個人戦)'!$F29),"",VLOOKUP('参加申込(個人戦)'!$F29,'部員名簿'!$A$9:$J$99,6))</f>
      </c>
      <c r="N33" s="416"/>
      <c r="O33" s="417"/>
      <c r="P33" s="420">
        <f>IF(ISBLANK('参加申込(個人戦)'!$F29),"",VLOOKUP('参加申込(個人戦)'!$F29,'部員名簿'!$A$9:$J$99,9))</f>
      </c>
      <c r="Q33" s="1"/>
    </row>
    <row r="34" spans="1:17" ht="18.75" customHeight="1">
      <c r="A34" s="412"/>
      <c r="B34" s="414"/>
      <c r="C34" s="422">
        <f>IF(ISBLANK('参加申込(個人戦)'!$F28),"",VLOOKUP('参加申込(個人戦)'!$F28,'部員名簿'!$A$9:$J$99,3))</f>
      </c>
      <c r="D34" s="423"/>
      <c r="E34" s="424"/>
      <c r="F34" s="422">
        <f>IF(ISBLANK('参加申込(個人戦)'!$F28),"",VLOOKUP('参加申込(個人戦)'!$F28,'部員名簿'!$A$9:$J$99,4))</f>
      </c>
      <c r="G34" s="423"/>
      <c r="H34" s="424"/>
      <c r="I34" s="419"/>
      <c r="J34" s="422">
        <f>IF(ISBLANK('参加申込(個人戦)'!$F29),"",VLOOKUP('参加申込(個人戦)'!$F29,'部員名簿'!$A$9:$J$99,3))</f>
      </c>
      <c r="K34" s="423"/>
      <c r="L34" s="424"/>
      <c r="M34" s="422">
        <f>IF(ISBLANK('参加申込(個人戦)'!$F29),"",VLOOKUP('参加申込(個人戦)'!$F29,'部員名簿'!$A$9:$J$99,4))</f>
      </c>
      <c r="N34" s="423"/>
      <c r="O34" s="424"/>
      <c r="P34" s="421"/>
      <c r="Q34" s="1"/>
    </row>
    <row r="35" spans="1:17" ht="11.25" customHeight="1">
      <c r="A35" s="411">
        <f>'参加申込(個人戦)'!B30</f>
        <v>0</v>
      </c>
      <c r="B35" s="413">
        <f>'参加申込(個人戦)'!C30</f>
        <v>0</v>
      </c>
      <c r="C35" s="415">
        <f>IF(ISBLANK('参加申込(個人戦)'!$F30),"",VLOOKUP('参加申込(個人戦)'!$F30,'部員名簿'!$A$9:$J$99,5))</f>
      </c>
      <c r="D35" s="416"/>
      <c r="E35" s="417"/>
      <c r="F35" s="415">
        <f>IF(ISBLANK('参加申込(個人戦)'!$F30),"",VLOOKUP('参加申込(個人戦)'!$F30,'部員名簿'!$A$9:$J$99,6))</f>
      </c>
      <c r="G35" s="416"/>
      <c r="H35" s="417"/>
      <c r="I35" s="418">
        <f>IF(ISBLANK('参加申込(個人戦)'!$F30),"",VLOOKUP('参加申込(個人戦)'!$F30,'部員名簿'!$A$9:$J$99,9))</f>
      </c>
      <c r="J35" s="415">
        <f>IF(ISBLANK('参加申込(個人戦)'!$F31),"",VLOOKUP('参加申込(個人戦)'!$F31,'部員名簿'!$A$9:$J$99,5))</f>
      </c>
      <c r="K35" s="416"/>
      <c r="L35" s="417"/>
      <c r="M35" s="415">
        <f>IF(ISBLANK('参加申込(個人戦)'!$F31),"",VLOOKUP('参加申込(個人戦)'!$F31,'部員名簿'!$A$9:$J$99,6))</f>
      </c>
      <c r="N35" s="416"/>
      <c r="O35" s="417"/>
      <c r="P35" s="420">
        <f>IF(ISBLANK('参加申込(個人戦)'!$F31),"",VLOOKUP('参加申込(個人戦)'!$F31,'部員名簿'!$A$9:$J$99,9))</f>
      </c>
      <c r="Q35" s="1"/>
    </row>
    <row r="36" spans="1:17" ht="18.75" customHeight="1">
      <c r="A36" s="412"/>
      <c r="B36" s="414"/>
      <c r="C36" s="422">
        <f>IF(ISBLANK('参加申込(個人戦)'!$F30),"",VLOOKUP('参加申込(個人戦)'!$F30,'部員名簿'!$A$9:$J$99,3))</f>
      </c>
      <c r="D36" s="423"/>
      <c r="E36" s="424"/>
      <c r="F36" s="422">
        <f>IF(ISBLANK('参加申込(個人戦)'!$F30),"",VLOOKUP('参加申込(個人戦)'!$F30,'部員名簿'!$A$9:$J$99,4))</f>
      </c>
      <c r="G36" s="423"/>
      <c r="H36" s="424"/>
      <c r="I36" s="419"/>
      <c r="J36" s="422">
        <f>IF(ISBLANK('参加申込(個人戦)'!$F31),"",VLOOKUP('参加申込(個人戦)'!$F31,'部員名簿'!$A$9:$J$99,3))</f>
      </c>
      <c r="K36" s="423"/>
      <c r="L36" s="424"/>
      <c r="M36" s="422">
        <f>IF(ISBLANK('参加申込(個人戦)'!$F31),"",VLOOKUP('参加申込(個人戦)'!$F31,'部員名簿'!$A$9:$J$99,4))</f>
      </c>
      <c r="N36" s="423"/>
      <c r="O36" s="424"/>
      <c r="P36" s="421"/>
      <c r="Q36" s="1"/>
    </row>
    <row r="37" spans="1:17" ht="11.25" customHeight="1">
      <c r="A37" s="411">
        <f>'参加申込(個人戦)'!B32</f>
        <v>0</v>
      </c>
      <c r="B37" s="413">
        <f>'参加申込(個人戦)'!C32</f>
        <v>0</v>
      </c>
      <c r="C37" s="415">
        <f>IF(ISBLANK('参加申込(個人戦)'!$F32),"",VLOOKUP('参加申込(個人戦)'!$F32,'部員名簿'!$A$9:$J$99,5))</f>
      </c>
      <c r="D37" s="416"/>
      <c r="E37" s="417"/>
      <c r="F37" s="415">
        <f>IF(ISBLANK('参加申込(個人戦)'!$F32),"",VLOOKUP('参加申込(個人戦)'!$F32,'部員名簿'!$A$9:$J$99,6))</f>
      </c>
      <c r="G37" s="416"/>
      <c r="H37" s="417"/>
      <c r="I37" s="418">
        <f>IF(ISBLANK('参加申込(個人戦)'!$F32),"",VLOOKUP('参加申込(個人戦)'!$F32,'部員名簿'!$A$9:$J$99,9))</f>
      </c>
      <c r="J37" s="415">
        <f>IF(ISBLANK('参加申込(個人戦)'!$F33),"",VLOOKUP('参加申込(個人戦)'!$F33,'部員名簿'!$A$9:$J$99,5))</f>
      </c>
      <c r="K37" s="416"/>
      <c r="L37" s="417"/>
      <c r="M37" s="415">
        <f>IF(ISBLANK('参加申込(個人戦)'!$F33),"",VLOOKUP('参加申込(個人戦)'!$F33,'部員名簿'!$A$9:$J$99,6))</f>
      </c>
      <c r="N37" s="416"/>
      <c r="O37" s="417"/>
      <c r="P37" s="420">
        <f>IF(ISBLANK('参加申込(個人戦)'!$F33),"",VLOOKUP('参加申込(個人戦)'!$F33,'部員名簿'!$A$9:$J$99,9))</f>
      </c>
      <c r="Q37" s="1"/>
    </row>
    <row r="38" spans="1:17" ht="18.75" customHeight="1">
      <c r="A38" s="412"/>
      <c r="B38" s="414"/>
      <c r="C38" s="422">
        <f>IF(ISBLANK('参加申込(個人戦)'!$F32),"",VLOOKUP('参加申込(個人戦)'!$F32,'部員名簿'!$A$9:$J$99,3))</f>
      </c>
      <c r="D38" s="423"/>
      <c r="E38" s="424"/>
      <c r="F38" s="422">
        <f>IF(ISBLANK('参加申込(個人戦)'!$F32),"",VLOOKUP('参加申込(個人戦)'!$F32,'部員名簿'!$A$9:$J$99,4))</f>
      </c>
      <c r="G38" s="423"/>
      <c r="H38" s="424"/>
      <c r="I38" s="419"/>
      <c r="J38" s="422">
        <f>IF(ISBLANK('参加申込(個人戦)'!$F33),"",VLOOKUP('参加申込(個人戦)'!$F33,'部員名簿'!$A$9:$J$99,3))</f>
      </c>
      <c r="K38" s="423"/>
      <c r="L38" s="424"/>
      <c r="M38" s="422">
        <f>IF(ISBLANK('参加申込(個人戦)'!$F33),"",VLOOKUP('参加申込(個人戦)'!$F33,'部員名簿'!$A$9:$J$99,4))</f>
      </c>
      <c r="N38" s="423"/>
      <c r="O38" s="424"/>
      <c r="P38" s="421"/>
      <c r="Q38" s="1"/>
    </row>
    <row r="39" spans="1:17" ht="11.25" customHeight="1">
      <c r="A39" s="411">
        <f>'参加申込(個人戦)'!B34</f>
        <v>0</v>
      </c>
      <c r="B39" s="413">
        <f>'参加申込(個人戦)'!C34</f>
        <v>0</v>
      </c>
      <c r="C39" s="415">
        <f>IF(ISBLANK('参加申込(個人戦)'!$F34),"",VLOOKUP('参加申込(個人戦)'!$F34,'部員名簿'!$A$9:$J$99,5))</f>
      </c>
      <c r="D39" s="416"/>
      <c r="E39" s="417"/>
      <c r="F39" s="415">
        <f>IF(ISBLANK('参加申込(個人戦)'!$F34),"",VLOOKUP('参加申込(個人戦)'!$F34,'部員名簿'!$A$9:$J$99,6))</f>
      </c>
      <c r="G39" s="416"/>
      <c r="H39" s="417"/>
      <c r="I39" s="418">
        <f>IF(ISBLANK('参加申込(個人戦)'!$F34),"",VLOOKUP('参加申込(個人戦)'!$F34,'部員名簿'!$A$9:$J$99,9))</f>
      </c>
      <c r="J39" s="415">
        <f>IF(ISBLANK('参加申込(個人戦)'!$F35),"",VLOOKUP('参加申込(個人戦)'!$F35,'部員名簿'!$A$9:$J$99,5))</f>
      </c>
      <c r="K39" s="416"/>
      <c r="L39" s="417"/>
      <c r="M39" s="415">
        <f>IF(ISBLANK('参加申込(個人戦)'!$F35),"",VLOOKUP('参加申込(個人戦)'!$F35,'部員名簿'!$A$9:$J$99,6))</f>
      </c>
      <c r="N39" s="416"/>
      <c r="O39" s="417"/>
      <c r="P39" s="420">
        <f>IF(ISBLANK('参加申込(個人戦)'!$F35),"",VLOOKUP('参加申込(個人戦)'!$F35,'部員名簿'!$A$9:$J$99,9))</f>
      </c>
      <c r="Q39" s="1"/>
    </row>
    <row r="40" spans="1:17" ht="18.75" customHeight="1">
      <c r="A40" s="412"/>
      <c r="B40" s="414"/>
      <c r="C40" s="422">
        <f>IF(ISBLANK('参加申込(個人戦)'!$F34),"",VLOOKUP('参加申込(個人戦)'!$F34,'部員名簿'!$A$9:$J$99,3))</f>
      </c>
      <c r="D40" s="423"/>
      <c r="E40" s="424"/>
      <c r="F40" s="422">
        <f>IF(ISBLANK('参加申込(個人戦)'!$F34),"",VLOOKUP('参加申込(個人戦)'!$F34,'部員名簿'!$A$9:$J$99,4))</f>
      </c>
      <c r="G40" s="423"/>
      <c r="H40" s="424"/>
      <c r="I40" s="419"/>
      <c r="J40" s="422">
        <f>IF(ISBLANK('参加申込(個人戦)'!$F35),"",VLOOKUP('参加申込(個人戦)'!$F35,'部員名簿'!$A$9:$J$99,3))</f>
      </c>
      <c r="K40" s="423"/>
      <c r="L40" s="424"/>
      <c r="M40" s="422">
        <f>IF(ISBLANK('参加申込(個人戦)'!$F35),"",VLOOKUP('参加申込(個人戦)'!$F35,'部員名簿'!$A$9:$J$99,4))</f>
      </c>
      <c r="N40" s="423"/>
      <c r="O40" s="424"/>
      <c r="P40" s="421"/>
      <c r="Q40" s="1"/>
    </row>
    <row r="41" spans="1:17" ht="11.25" customHeight="1">
      <c r="A41" s="411">
        <f>'参加申込(個人戦)'!B36</f>
        <v>0</v>
      </c>
      <c r="B41" s="413">
        <f>'参加申込(個人戦)'!C36</f>
        <v>0</v>
      </c>
      <c r="C41" s="415">
        <f>IF(ISBLANK('参加申込(個人戦)'!$F36),"",VLOOKUP('参加申込(個人戦)'!$F36,'部員名簿'!$A$9:$J$99,5))</f>
      </c>
      <c r="D41" s="416"/>
      <c r="E41" s="417"/>
      <c r="F41" s="415">
        <f>IF(ISBLANK('参加申込(個人戦)'!$F36),"",VLOOKUP('参加申込(個人戦)'!$F36,'部員名簿'!$A$9:$J$99,6))</f>
      </c>
      <c r="G41" s="416"/>
      <c r="H41" s="417"/>
      <c r="I41" s="418">
        <f>IF(ISBLANK('参加申込(個人戦)'!$F36),"",VLOOKUP('参加申込(個人戦)'!$F36,'部員名簿'!$A$9:$J$99,9))</f>
      </c>
      <c r="J41" s="415">
        <f>IF(ISBLANK('参加申込(個人戦)'!$F37),"",VLOOKUP('参加申込(個人戦)'!$F37,'部員名簿'!$A$9:$J$99,5))</f>
      </c>
      <c r="K41" s="416"/>
      <c r="L41" s="417"/>
      <c r="M41" s="415">
        <f>IF(ISBLANK('参加申込(個人戦)'!$F37),"",VLOOKUP('参加申込(個人戦)'!$F37,'部員名簿'!$A$9:$J$99,6))</f>
      </c>
      <c r="N41" s="416"/>
      <c r="O41" s="417"/>
      <c r="P41" s="420">
        <f>IF(ISBLANK('参加申込(個人戦)'!$F37),"",VLOOKUP('参加申込(個人戦)'!$F37,'部員名簿'!$A$9:$J$99,9))</f>
      </c>
      <c r="Q41" s="1"/>
    </row>
    <row r="42" spans="1:17" ht="18.75" customHeight="1">
      <c r="A42" s="412"/>
      <c r="B42" s="414"/>
      <c r="C42" s="422">
        <f>IF(ISBLANK('参加申込(個人戦)'!$F36),"",VLOOKUP('参加申込(個人戦)'!$F36,'部員名簿'!$A$9:$J$99,3))</f>
      </c>
      <c r="D42" s="423"/>
      <c r="E42" s="424"/>
      <c r="F42" s="422">
        <f>IF(ISBLANK('参加申込(個人戦)'!$F36),"",VLOOKUP('参加申込(個人戦)'!$F36,'部員名簿'!$A$9:$J$99,4))</f>
      </c>
      <c r="G42" s="423"/>
      <c r="H42" s="424"/>
      <c r="I42" s="419"/>
      <c r="J42" s="422">
        <f>IF(ISBLANK('参加申込(個人戦)'!$F37),"",VLOOKUP('参加申込(個人戦)'!$F37,'部員名簿'!$A$9:$J$99,3))</f>
      </c>
      <c r="K42" s="423"/>
      <c r="L42" s="424"/>
      <c r="M42" s="422">
        <f>IF(ISBLANK('参加申込(個人戦)'!$F37),"",VLOOKUP('参加申込(個人戦)'!$F37,'部員名簿'!$A$9:$J$99,4))</f>
      </c>
      <c r="N42" s="423"/>
      <c r="O42" s="424"/>
      <c r="P42" s="421"/>
      <c r="Q42" s="1"/>
    </row>
    <row r="43" spans="1:17" ht="11.25" customHeight="1">
      <c r="A43" s="411">
        <f>'参加申込(個人戦)'!B38</f>
        <v>0</v>
      </c>
      <c r="B43" s="413">
        <f>'参加申込(個人戦)'!C38</f>
        <v>0</v>
      </c>
      <c r="C43" s="415">
        <f>IF(ISBLANK('参加申込(個人戦)'!$F38),"",VLOOKUP('参加申込(個人戦)'!$F38,'部員名簿'!$A$9:$J$99,5))</f>
      </c>
      <c r="D43" s="416"/>
      <c r="E43" s="417"/>
      <c r="F43" s="415">
        <f>IF(ISBLANK('参加申込(個人戦)'!$F38),"",VLOOKUP('参加申込(個人戦)'!$F38,'部員名簿'!$A$9:$J$99,6))</f>
      </c>
      <c r="G43" s="416"/>
      <c r="H43" s="417"/>
      <c r="I43" s="418">
        <f>IF(ISBLANK('参加申込(個人戦)'!$F38),"",VLOOKUP('参加申込(個人戦)'!$F38,'部員名簿'!$A$9:$J$99,9))</f>
      </c>
      <c r="J43" s="415">
        <f>IF(ISBLANK('参加申込(個人戦)'!$F39),"",VLOOKUP('参加申込(個人戦)'!$F39,'部員名簿'!$A$9:$J$99,5))</f>
      </c>
      <c r="K43" s="416"/>
      <c r="L43" s="417"/>
      <c r="M43" s="415">
        <f>IF(ISBLANK('参加申込(個人戦)'!$F39),"",VLOOKUP('参加申込(個人戦)'!$F39,'部員名簿'!$A$9:$J$99,6))</f>
      </c>
      <c r="N43" s="416"/>
      <c r="O43" s="417"/>
      <c r="P43" s="420">
        <f>IF(ISBLANK('参加申込(個人戦)'!$F39),"",VLOOKUP('参加申込(個人戦)'!$F39,'部員名簿'!$A$9:$J$99,9))</f>
      </c>
      <c r="Q43" s="1"/>
    </row>
    <row r="44" spans="1:17" ht="18.75" customHeight="1">
      <c r="A44" s="412"/>
      <c r="B44" s="414"/>
      <c r="C44" s="422">
        <f>IF(ISBLANK('参加申込(個人戦)'!$F38),"",VLOOKUP('参加申込(個人戦)'!$F38,'部員名簿'!$A$9:$J$99,3))</f>
      </c>
      <c r="D44" s="423"/>
      <c r="E44" s="424"/>
      <c r="F44" s="422">
        <f>IF(ISBLANK('参加申込(個人戦)'!$F38),"",VLOOKUP('参加申込(個人戦)'!$F38,'部員名簿'!$A$9:$J$99,4))</f>
      </c>
      <c r="G44" s="423"/>
      <c r="H44" s="424"/>
      <c r="I44" s="419"/>
      <c r="J44" s="422">
        <f>IF(ISBLANK('参加申込(個人戦)'!$F39),"",VLOOKUP('参加申込(個人戦)'!$F39,'部員名簿'!$A$9:$J$99,3))</f>
      </c>
      <c r="K44" s="423"/>
      <c r="L44" s="424"/>
      <c r="M44" s="422">
        <f>IF(ISBLANK('参加申込(個人戦)'!$F39),"",VLOOKUP('参加申込(個人戦)'!$F39,'部員名簿'!$A$9:$J$99,4))</f>
      </c>
      <c r="N44" s="423"/>
      <c r="O44" s="424"/>
      <c r="P44" s="421"/>
      <c r="Q44" s="1"/>
    </row>
    <row r="45" spans="1:17" ht="11.25" customHeight="1">
      <c r="A45" s="411">
        <f>'参加申込(個人戦)'!B40</f>
        <v>0</v>
      </c>
      <c r="B45" s="413">
        <f>'参加申込(個人戦)'!C40</f>
        <v>0</v>
      </c>
      <c r="C45" s="415">
        <f>IF(ISBLANK('参加申込(個人戦)'!$F40),"",VLOOKUP('参加申込(個人戦)'!$F40,'部員名簿'!$A$9:$J$99,5))</f>
      </c>
      <c r="D45" s="416"/>
      <c r="E45" s="417"/>
      <c r="F45" s="415">
        <f>IF(ISBLANK('参加申込(個人戦)'!$F40),"",VLOOKUP('参加申込(個人戦)'!$F40,'部員名簿'!$A$9:$J$99,6))</f>
      </c>
      <c r="G45" s="416"/>
      <c r="H45" s="417"/>
      <c r="I45" s="418">
        <f>IF(ISBLANK('参加申込(個人戦)'!$F40),"",VLOOKUP('参加申込(個人戦)'!$F40,'部員名簿'!$A$9:$J$99,9))</f>
      </c>
      <c r="J45" s="415">
        <f>IF(ISBLANK('参加申込(個人戦)'!$F41),"",VLOOKUP('参加申込(個人戦)'!$F41,'部員名簿'!$A$9:$J$99,5))</f>
      </c>
      <c r="K45" s="416"/>
      <c r="L45" s="417"/>
      <c r="M45" s="415">
        <f>IF(ISBLANK('参加申込(個人戦)'!$F41),"",VLOOKUP('参加申込(個人戦)'!$F41,'部員名簿'!$A$9:$J$99,6))</f>
      </c>
      <c r="N45" s="416"/>
      <c r="O45" s="417"/>
      <c r="P45" s="420">
        <f>IF(ISBLANK('参加申込(個人戦)'!$F41),"",VLOOKUP('参加申込(個人戦)'!$F41,'部員名簿'!$A$9:$J$99,9))</f>
      </c>
      <c r="Q45" s="1"/>
    </row>
    <row r="46" spans="1:17" ht="18.75" customHeight="1">
      <c r="A46" s="412"/>
      <c r="B46" s="414"/>
      <c r="C46" s="422">
        <f>IF(ISBLANK('参加申込(個人戦)'!$F40),"",VLOOKUP('参加申込(個人戦)'!$F40,'部員名簿'!$A$9:$J$99,3))</f>
      </c>
      <c r="D46" s="423"/>
      <c r="E46" s="424"/>
      <c r="F46" s="422">
        <f>IF(ISBLANK('参加申込(個人戦)'!$F40),"",VLOOKUP('参加申込(個人戦)'!$F40,'部員名簿'!$A$9:$J$99,4))</f>
      </c>
      <c r="G46" s="423"/>
      <c r="H46" s="424"/>
      <c r="I46" s="419"/>
      <c r="J46" s="422">
        <f>IF(ISBLANK('参加申込(個人戦)'!$F41),"",VLOOKUP('参加申込(個人戦)'!$F41,'部員名簿'!$A$9:$J$99,3))</f>
      </c>
      <c r="K46" s="423"/>
      <c r="L46" s="424"/>
      <c r="M46" s="422">
        <f>IF(ISBLANK('参加申込(個人戦)'!$F41),"",VLOOKUP('参加申込(個人戦)'!$F41,'部員名簿'!$A$9:$J$99,4))</f>
      </c>
      <c r="N46" s="423"/>
      <c r="O46" s="424"/>
      <c r="P46" s="421"/>
      <c r="Q46" s="1"/>
    </row>
    <row r="47" spans="1:17" ht="11.25" customHeight="1">
      <c r="A47" s="411">
        <f>'参加申込(個人戦)'!B42</f>
        <v>0</v>
      </c>
      <c r="B47" s="413">
        <f>'参加申込(個人戦)'!C42</f>
        <v>0</v>
      </c>
      <c r="C47" s="415">
        <f>IF(ISBLANK('参加申込(個人戦)'!$F42),"",VLOOKUP('参加申込(個人戦)'!$F42,'部員名簿'!$A$9:$J$99,5))</f>
      </c>
      <c r="D47" s="416"/>
      <c r="E47" s="417"/>
      <c r="F47" s="415">
        <f>IF(ISBLANK('参加申込(個人戦)'!$F42),"",VLOOKUP('参加申込(個人戦)'!$F42,'部員名簿'!$A$9:$J$99,6))</f>
      </c>
      <c r="G47" s="416"/>
      <c r="H47" s="417"/>
      <c r="I47" s="418">
        <f>IF(ISBLANK('参加申込(個人戦)'!$F42),"",VLOOKUP('参加申込(個人戦)'!$F42,'部員名簿'!$A$9:$J$99,9))</f>
      </c>
      <c r="J47" s="415">
        <f>IF(ISBLANK('参加申込(個人戦)'!$F43),"",VLOOKUP('参加申込(個人戦)'!$F43,'部員名簿'!$A$9:$J$99,5))</f>
      </c>
      <c r="K47" s="416"/>
      <c r="L47" s="417"/>
      <c r="M47" s="415">
        <f>IF(ISBLANK('参加申込(個人戦)'!$F43),"",VLOOKUP('参加申込(個人戦)'!$F43,'部員名簿'!$A$9:$J$99,6))</f>
      </c>
      <c r="N47" s="416"/>
      <c r="O47" s="417"/>
      <c r="P47" s="420">
        <f>IF(ISBLANK('参加申込(個人戦)'!$F43),"",VLOOKUP('参加申込(個人戦)'!$F43,'部員名簿'!$A$9:$J$99,9))</f>
      </c>
      <c r="Q47" s="1"/>
    </row>
    <row r="48" spans="1:17" ht="18.75" customHeight="1">
      <c r="A48" s="412"/>
      <c r="B48" s="414"/>
      <c r="C48" s="422">
        <f>IF(ISBLANK('参加申込(個人戦)'!$F42),"",VLOOKUP('参加申込(個人戦)'!$F42,'部員名簿'!$A$9:$J$99,3))</f>
      </c>
      <c r="D48" s="423"/>
      <c r="E48" s="424"/>
      <c r="F48" s="422">
        <f>IF(ISBLANK('参加申込(個人戦)'!$F42),"",VLOOKUP('参加申込(個人戦)'!$F42,'部員名簿'!$A$9:$J$99,4))</f>
      </c>
      <c r="G48" s="423"/>
      <c r="H48" s="424"/>
      <c r="I48" s="419"/>
      <c r="J48" s="422">
        <f>IF(ISBLANK('参加申込(個人戦)'!$F43),"",VLOOKUP('参加申込(個人戦)'!$F43,'部員名簿'!$A$9:$J$99,3))</f>
      </c>
      <c r="K48" s="423"/>
      <c r="L48" s="424"/>
      <c r="M48" s="422">
        <f>IF(ISBLANK('参加申込(個人戦)'!$F43),"",VLOOKUP('参加申込(個人戦)'!$F43,'部員名簿'!$A$9:$J$99,4))</f>
      </c>
      <c r="N48" s="423"/>
      <c r="O48" s="424"/>
      <c r="P48" s="421"/>
      <c r="Q48" s="1"/>
    </row>
    <row r="49" spans="1:17" ht="11.25" customHeight="1">
      <c r="A49" s="411">
        <f>'参加申込(個人戦)'!B44</f>
        <v>0</v>
      </c>
      <c r="B49" s="413">
        <f>'参加申込(個人戦)'!C44</f>
        <v>0</v>
      </c>
      <c r="C49" s="415">
        <f>IF(ISBLANK('参加申込(個人戦)'!$F44),"",VLOOKUP('参加申込(個人戦)'!$F44,'部員名簿'!$A$9:$J$99,5))</f>
      </c>
      <c r="D49" s="416"/>
      <c r="E49" s="417"/>
      <c r="F49" s="415">
        <f>IF(ISBLANK('参加申込(個人戦)'!$F44),"",VLOOKUP('参加申込(個人戦)'!$F44,'部員名簿'!$A$9:$J$99,6))</f>
      </c>
      <c r="G49" s="416"/>
      <c r="H49" s="417"/>
      <c r="I49" s="418">
        <f>IF(ISBLANK('参加申込(個人戦)'!$F44),"",VLOOKUP('参加申込(個人戦)'!$F44,'部員名簿'!$A$9:$J$99,9))</f>
      </c>
      <c r="J49" s="415">
        <f>IF(ISBLANK('参加申込(個人戦)'!$F45),"",VLOOKUP('参加申込(個人戦)'!$F45,'部員名簿'!$A$9:$J$99,5))</f>
      </c>
      <c r="K49" s="416"/>
      <c r="L49" s="417"/>
      <c r="M49" s="415">
        <f>IF(ISBLANK('参加申込(個人戦)'!$F45),"",VLOOKUP('参加申込(個人戦)'!$F45,'部員名簿'!$A$9:$J$99,6))</f>
      </c>
      <c r="N49" s="416"/>
      <c r="O49" s="417"/>
      <c r="P49" s="420">
        <f>IF(ISBLANK('参加申込(個人戦)'!$F45),"",VLOOKUP('参加申込(個人戦)'!$F45,'部員名簿'!$A$9:$J$99,9))</f>
      </c>
      <c r="Q49" s="1"/>
    </row>
    <row r="50" spans="1:17" ht="18.75" customHeight="1">
      <c r="A50" s="412"/>
      <c r="B50" s="414"/>
      <c r="C50" s="422">
        <f>IF(ISBLANK('参加申込(個人戦)'!$F44),"",VLOOKUP('参加申込(個人戦)'!$F44,'部員名簿'!$A$9:$J$99,3))</f>
      </c>
      <c r="D50" s="423"/>
      <c r="E50" s="424"/>
      <c r="F50" s="422">
        <f>IF(ISBLANK('参加申込(個人戦)'!$F44),"",VLOOKUP('参加申込(個人戦)'!$F44,'部員名簿'!$A$9:$J$99,4))</f>
      </c>
      <c r="G50" s="423"/>
      <c r="H50" s="424"/>
      <c r="I50" s="419"/>
      <c r="J50" s="422">
        <f>IF(ISBLANK('参加申込(個人戦)'!$F45),"",VLOOKUP('参加申込(個人戦)'!$F45,'部員名簿'!$A$9:$J$99,3))</f>
      </c>
      <c r="K50" s="423"/>
      <c r="L50" s="424"/>
      <c r="M50" s="422">
        <f>IF(ISBLANK('参加申込(個人戦)'!$F45),"",VLOOKUP('参加申込(個人戦)'!$F45,'部員名簿'!$A$9:$J$99,4))</f>
      </c>
      <c r="N50" s="423"/>
      <c r="O50" s="424"/>
      <c r="P50" s="421"/>
      <c r="Q50" s="1"/>
    </row>
    <row r="51" spans="1:17" ht="11.25" customHeight="1">
      <c r="A51" s="411">
        <f>'参加申込(個人戦)'!B46</f>
        <v>0</v>
      </c>
      <c r="B51" s="413">
        <f>'参加申込(個人戦)'!C46</f>
        <v>0</v>
      </c>
      <c r="C51" s="415">
        <f>IF(ISBLANK('参加申込(個人戦)'!$F46),"",VLOOKUP('参加申込(個人戦)'!$F46,'部員名簿'!$A$9:$J$99,5))</f>
      </c>
      <c r="D51" s="416"/>
      <c r="E51" s="417"/>
      <c r="F51" s="415">
        <f>IF(ISBLANK('参加申込(個人戦)'!$F46),"",VLOOKUP('参加申込(個人戦)'!$F46,'部員名簿'!$A$9:$J$99,6))</f>
      </c>
      <c r="G51" s="416"/>
      <c r="H51" s="417"/>
      <c r="I51" s="418">
        <f>IF(ISBLANK('参加申込(個人戦)'!$F46),"",VLOOKUP('参加申込(個人戦)'!$F46,'部員名簿'!$A$9:$J$99,9))</f>
      </c>
      <c r="J51" s="415">
        <f>IF(ISBLANK('参加申込(個人戦)'!$F47),"",VLOOKUP('参加申込(個人戦)'!$F47,'部員名簿'!$A$9:$J$99,5))</f>
      </c>
      <c r="K51" s="416"/>
      <c r="L51" s="417"/>
      <c r="M51" s="415">
        <f>IF(ISBLANK('参加申込(個人戦)'!$F47),"",VLOOKUP('参加申込(個人戦)'!$F47,'部員名簿'!$A$9:$J$99,6))</f>
      </c>
      <c r="N51" s="416"/>
      <c r="O51" s="417"/>
      <c r="P51" s="420">
        <f>IF(ISBLANK('参加申込(個人戦)'!$F47),"",VLOOKUP('参加申込(個人戦)'!$F47,'部員名簿'!$A$9:$J$99,9))</f>
      </c>
      <c r="Q51" s="1"/>
    </row>
    <row r="52" spans="1:17" ht="18.75" customHeight="1" thickBot="1">
      <c r="A52" s="458"/>
      <c r="B52" s="459"/>
      <c r="C52" s="460">
        <f>IF(ISBLANK('参加申込(個人戦)'!$F46),"",VLOOKUP('参加申込(個人戦)'!$F46,'部員名簿'!$A$9:$J$99,3))</f>
      </c>
      <c r="D52" s="461"/>
      <c r="E52" s="462"/>
      <c r="F52" s="460">
        <f>IF(ISBLANK('参加申込(個人戦)'!$F46),"",VLOOKUP('参加申込(個人戦)'!$F46,'部員名簿'!$A$9:$J$99,4))</f>
      </c>
      <c r="G52" s="461"/>
      <c r="H52" s="462"/>
      <c r="I52" s="463"/>
      <c r="J52" s="460">
        <f>IF(ISBLANK('参加申込(個人戦)'!$F47),"",VLOOKUP('参加申込(個人戦)'!$F47,'部員名簿'!$A$9:$J$99,3))</f>
      </c>
      <c r="K52" s="461"/>
      <c r="L52" s="462"/>
      <c r="M52" s="460">
        <f>IF(ISBLANK('参加申込(個人戦)'!$F47),"",VLOOKUP('参加申込(個人戦)'!$F47,'部員名簿'!$A$9:$J$99,4))</f>
      </c>
      <c r="N52" s="461"/>
      <c r="O52" s="462"/>
      <c r="P52" s="464"/>
      <c r="Q52" s="1"/>
    </row>
    <row r="53" spans="3:8" ht="13.5">
      <c r="C53" s="46"/>
      <c r="D53" s="46"/>
      <c r="E53" s="46"/>
      <c r="F53" s="46"/>
      <c r="G53" s="46"/>
      <c r="H53" s="47"/>
    </row>
    <row r="54" spans="3:8" ht="13.5">
      <c r="C54" s="46"/>
      <c r="D54" s="46"/>
      <c r="E54" s="46"/>
      <c r="F54" s="46"/>
      <c r="G54" s="46"/>
      <c r="H54" s="47"/>
    </row>
    <row r="55" spans="3:8" ht="13.5">
      <c r="C55" s="46"/>
      <c r="D55" s="46"/>
      <c r="E55" s="46"/>
      <c r="F55" s="46"/>
      <c r="G55" s="46"/>
      <c r="H55" s="47"/>
    </row>
    <row r="56" spans="3:8" ht="13.5">
      <c r="C56" s="46"/>
      <c r="D56" s="46"/>
      <c r="E56" s="46"/>
      <c r="F56" s="46"/>
      <c r="G56" s="46"/>
      <c r="H56" s="47"/>
    </row>
    <row r="57" spans="3:8" ht="13.5">
      <c r="C57" s="46"/>
      <c r="D57" s="46"/>
      <c r="E57" s="46"/>
      <c r="F57" s="46"/>
      <c r="G57" s="46"/>
      <c r="H57" s="47"/>
    </row>
    <row r="58" spans="3:8" ht="13.5">
      <c r="C58" s="46"/>
      <c r="D58" s="46"/>
      <c r="E58" s="46"/>
      <c r="F58" s="46"/>
      <c r="G58" s="46"/>
      <c r="H58" s="47"/>
    </row>
    <row r="59" spans="3:8" ht="13.5">
      <c r="C59" s="46"/>
      <c r="D59" s="46"/>
      <c r="E59" s="46"/>
      <c r="F59" s="46"/>
      <c r="G59" s="46"/>
      <c r="H59" s="47"/>
    </row>
    <row r="60" spans="3:8" ht="13.5">
      <c r="C60" s="46"/>
      <c r="D60" s="46"/>
      <c r="E60" s="46"/>
      <c r="F60" s="46"/>
      <c r="G60" s="46"/>
      <c r="H60" s="47"/>
    </row>
    <row r="61" spans="3:8" ht="13.5">
      <c r="C61" s="46"/>
      <c r="D61" s="46"/>
      <c r="E61" s="46"/>
      <c r="F61" s="46"/>
      <c r="G61" s="46"/>
      <c r="H61" s="47"/>
    </row>
    <row r="62" spans="3:8" ht="13.5">
      <c r="C62" s="46"/>
      <c r="D62" s="46"/>
      <c r="E62" s="46"/>
      <c r="F62" s="46"/>
      <c r="G62" s="46"/>
      <c r="H62" s="47"/>
    </row>
    <row r="63" spans="3:8" ht="13.5">
      <c r="C63" s="46"/>
      <c r="D63" s="46"/>
      <c r="E63" s="46"/>
      <c r="F63" s="46"/>
      <c r="G63" s="46"/>
      <c r="H63" s="47"/>
    </row>
    <row r="64" spans="3:8" ht="13.5">
      <c r="C64" s="46"/>
      <c r="D64" s="46"/>
      <c r="E64" s="46"/>
      <c r="F64" s="46"/>
      <c r="G64" s="46"/>
      <c r="H64" s="47"/>
    </row>
    <row r="65" spans="3:8" ht="13.5">
      <c r="C65" s="46"/>
      <c r="D65" s="46"/>
      <c r="E65" s="46"/>
      <c r="F65" s="46"/>
      <c r="G65" s="46"/>
      <c r="H65" s="47"/>
    </row>
    <row r="66" spans="3:8" ht="13.5">
      <c r="C66" s="46"/>
      <c r="D66" s="46"/>
      <c r="E66" s="46"/>
      <c r="F66" s="46"/>
      <c r="G66" s="46"/>
      <c r="H66" s="47"/>
    </row>
    <row r="67" spans="3:8" ht="13.5">
      <c r="C67" s="46"/>
      <c r="D67" s="46"/>
      <c r="E67" s="46"/>
      <c r="F67" s="46"/>
      <c r="G67" s="46"/>
      <c r="H67" s="47"/>
    </row>
    <row r="68" spans="3:8" ht="13.5">
      <c r="C68" s="46"/>
      <c r="D68" s="46"/>
      <c r="E68" s="46"/>
      <c r="F68" s="46"/>
      <c r="G68" s="46"/>
      <c r="H68" s="47"/>
    </row>
    <row r="69" spans="3:8" ht="13.5">
      <c r="C69" s="46"/>
      <c r="D69" s="46"/>
      <c r="E69" s="46"/>
      <c r="F69" s="46"/>
      <c r="G69" s="46"/>
      <c r="H69" s="47"/>
    </row>
    <row r="70" spans="3:8" ht="13.5">
      <c r="C70" s="46"/>
      <c r="D70" s="46"/>
      <c r="E70" s="46"/>
      <c r="F70" s="46"/>
      <c r="G70" s="46"/>
      <c r="H70" s="47"/>
    </row>
  </sheetData>
  <mergeCells count="282">
    <mergeCell ref="A1:C1"/>
    <mergeCell ref="P19:P20"/>
    <mergeCell ref="C20:E20"/>
    <mergeCell ref="F20:H20"/>
    <mergeCell ref="J20:L20"/>
    <mergeCell ref="M20:O20"/>
    <mergeCell ref="I19:I20"/>
    <mergeCell ref="J19:L19"/>
    <mergeCell ref="M19:O19"/>
    <mergeCell ref="I15:I16"/>
    <mergeCell ref="J15:L15"/>
    <mergeCell ref="M15:O15"/>
    <mergeCell ref="J16:L16"/>
    <mergeCell ref="M16:O16"/>
    <mergeCell ref="I51:I52"/>
    <mergeCell ref="J51:L51"/>
    <mergeCell ref="M51:O51"/>
    <mergeCell ref="P51:P52"/>
    <mergeCell ref="J52:L52"/>
    <mergeCell ref="M52:O52"/>
    <mergeCell ref="A51:A52"/>
    <mergeCell ref="B51:B52"/>
    <mergeCell ref="C51:E51"/>
    <mergeCell ref="F51:H51"/>
    <mergeCell ref="C52:E52"/>
    <mergeCell ref="F52:H52"/>
    <mergeCell ref="I49:I50"/>
    <mergeCell ref="J49:L49"/>
    <mergeCell ref="M49:O49"/>
    <mergeCell ref="P49:P50"/>
    <mergeCell ref="J50:L50"/>
    <mergeCell ref="M50:O50"/>
    <mergeCell ref="A49:A50"/>
    <mergeCell ref="B49:B50"/>
    <mergeCell ref="C49:E49"/>
    <mergeCell ref="F49:H49"/>
    <mergeCell ref="C50:E50"/>
    <mergeCell ref="F50:H50"/>
    <mergeCell ref="I47:I48"/>
    <mergeCell ref="J47:L47"/>
    <mergeCell ref="M47:O47"/>
    <mergeCell ref="P47:P48"/>
    <mergeCell ref="J48:L48"/>
    <mergeCell ref="M48:O48"/>
    <mergeCell ref="A47:A48"/>
    <mergeCell ref="B47:B48"/>
    <mergeCell ref="C47:E47"/>
    <mergeCell ref="F47:H47"/>
    <mergeCell ref="C48:E48"/>
    <mergeCell ref="F48:H48"/>
    <mergeCell ref="I45:I46"/>
    <mergeCell ref="J45:L45"/>
    <mergeCell ref="M45:O45"/>
    <mergeCell ref="P45:P46"/>
    <mergeCell ref="J46:L46"/>
    <mergeCell ref="M46:O46"/>
    <mergeCell ref="A45:A46"/>
    <mergeCell ref="B45:B46"/>
    <mergeCell ref="C45:E45"/>
    <mergeCell ref="F45:H45"/>
    <mergeCell ref="C46:E46"/>
    <mergeCell ref="F46:H46"/>
    <mergeCell ref="I43:I44"/>
    <mergeCell ref="J43:L43"/>
    <mergeCell ref="M43:O43"/>
    <mergeCell ref="P43:P44"/>
    <mergeCell ref="J44:L44"/>
    <mergeCell ref="M44:O44"/>
    <mergeCell ref="A43:A44"/>
    <mergeCell ref="B43:B44"/>
    <mergeCell ref="C43:E43"/>
    <mergeCell ref="F43:H43"/>
    <mergeCell ref="C44:E44"/>
    <mergeCell ref="F44:H44"/>
    <mergeCell ref="I41:I42"/>
    <mergeCell ref="J41:L41"/>
    <mergeCell ref="M41:O41"/>
    <mergeCell ref="P41:P42"/>
    <mergeCell ref="J42:L42"/>
    <mergeCell ref="M42:O42"/>
    <mergeCell ref="A41:A42"/>
    <mergeCell ref="B41:B42"/>
    <mergeCell ref="C41:E41"/>
    <mergeCell ref="F41:H41"/>
    <mergeCell ref="C42:E42"/>
    <mergeCell ref="F42:H42"/>
    <mergeCell ref="I39:I40"/>
    <mergeCell ref="J39:L39"/>
    <mergeCell ref="M39:O39"/>
    <mergeCell ref="P39:P40"/>
    <mergeCell ref="J40:L40"/>
    <mergeCell ref="M40:O40"/>
    <mergeCell ref="A39:A40"/>
    <mergeCell ref="B39:B40"/>
    <mergeCell ref="C39:E39"/>
    <mergeCell ref="F39:H39"/>
    <mergeCell ref="C40:E40"/>
    <mergeCell ref="F40:H40"/>
    <mergeCell ref="I37:I38"/>
    <mergeCell ref="J37:L37"/>
    <mergeCell ref="M37:O37"/>
    <mergeCell ref="P37:P38"/>
    <mergeCell ref="J38:L38"/>
    <mergeCell ref="M38:O38"/>
    <mergeCell ref="A37:A38"/>
    <mergeCell ref="B37:B38"/>
    <mergeCell ref="C37:E37"/>
    <mergeCell ref="F37:H37"/>
    <mergeCell ref="C38:E38"/>
    <mergeCell ref="F38:H38"/>
    <mergeCell ref="I35:I36"/>
    <mergeCell ref="J35:L35"/>
    <mergeCell ref="M35:O35"/>
    <mergeCell ref="P35:P36"/>
    <mergeCell ref="J36:L36"/>
    <mergeCell ref="M36:O36"/>
    <mergeCell ref="A35:A36"/>
    <mergeCell ref="B35:B36"/>
    <mergeCell ref="C35:E35"/>
    <mergeCell ref="F35:H35"/>
    <mergeCell ref="C36:E36"/>
    <mergeCell ref="F36:H36"/>
    <mergeCell ref="I33:I34"/>
    <mergeCell ref="J33:L33"/>
    <mergeCell ref="M33:O33"/>
    <mergeCell ref="P33:P34"/>
    <mergeCell ref="J34:L34"/>
    <mergeCell ref="M34:O34"/>
    <mergeCell ref="A33:A34"/>
    <mergeCell ref="B33:B34"/>
    <mergeCell ref="C33:E33"/>
    <mergeCell ref="F33:H33"/>
    <mergeCell ref="C34:E34"/>
    <mergeCell ref="F34:H34"/>
    <mergeCell ref="I31:I32"/>
    <mergeCell ref="J31:L31"/>
    <mergeCell ref="M31:O31"/>
    <mergeCell ref="P31:P32"/>
    <mergeCell ref="J32:L32"/>
    <mergeCell ref="M32:O32"/>
    <mergeCell ref="A31:A32"/>
    <mergeCell ref="B31:B32"/>
    <mergeCell ref="C31:E31"/>
    <mergeCell ref="F31:H31"/>
    <mergeCell ref="C32:E32"/>
    <mergeCell ref="F32:H32"/>
    <mergeCell ref="J29:L29"/>
    <mergeCell ref="M29:O29"/>
    <mergeCell ref="P29:P30"/>
    <mergeCell ref="C30:E30"/>
    <mergeCell ref="F30:H30"/>
    <mergeCell ref="J30:L30"/>
    <mergeCell ref="M30:O30"/>
    <mergeCell ref="I29:I30"/>
    <mergeCell ref="B15:B16"/>
    <mergeCell ref="C15:E15"/>
    <mergeCell ref="F15:H15"/>
    <mergeCell ref="C16:E16"/>
    <mergeCell ref="F16:H16"/>
    <mergeCell ref="P15:P16"/>
    <mergeCell ref="A17:A18"/>
    <mergeCell ref="B17:B18"/>
    <mergeCell ref="C17:E17"/>
    <mergeCell ref="F17:H17"/>
    <mergeCell ref="I17:I18"/>
    <mergeCell ref="J17:L17"/>
    <mergeCell ref="M17:O17"/>
    <mergeCell ref="P17:P18"/>
    <mergeCell ref="A15:A16"/>
    <mergeCell ref="C18:E18"/>
    <mergeCell ref="F18:H18"/>
    <mergeCell ref="J18:L18"/>
    <mergeCell ref="M18:O18"/>
    <mergeCell ref="A19:A20"/>
    <mergeCell ref="B19:B20"/>
    <mergeCell ref="C19:E19"/>
    <mergeCell ref="F19:H19"/>
    <mergeCell ref="I9:P9"/>
    <mergeCell ref="D1:J1"/>
    <mergeCell ref="L1:P1"/>
    <mergeCell ref="A3:B3"/>
    <mergeCell ref="C3:I3"/>
    <mergeCell ref="J3:K3"/>
    <mergeCell ref="L3:O3"/>
    <mergeCell ref="A6:B6"/>
    <mergeCell ref="A9:B9"/>
    <mergeCell ref="C6:D6"/>
    <mergeCell ref="E6:F6"/>
    <mergeCell ref="G6:H6"/>
    <mergeCell ref="C9:H9"/>
    <mergeCell ref="G8:H8"/>
    <mergeCell ref="A4:B5"/>
    <mergeCell ref="I4:P4"/>
    <mergeCell ref="C5:P5"/>
    <mergeCell ref="D4:E4"/>
    <mergeCell ref="G4:H4"/>
    <mergeCell ref="A7:B7"/>
    <mergeCell ref="C7:H7"/>
    <mergeCell ref="I7:P7"/>
    <mergeCell ref="I8:J8"/>
    <mergeCell ref="M8:N8"/>
    <mergeCell ref="O8:P8"/>
    <mergeCell ref="A8:B8"/>
    <mergeCell ref="K8:L8"/>
    <mergeCell ref="C8:D8"/>
    <mergeCell ref="E8:F8"/>
    <mergeCell ref="A11:A12"/>
    <mergeCell ref="B11:B12"/>
    <mergeCell ref="C11:I11"/>
    <mergeCell ref="J11:P11"/>
    <mergeCell ref="C12:E12"/>
    <mergeCell ref="F12:H12"/>
    <mergeCell ref="J12:L12"/>
    <mergeCell ref="M12:O12"/>
    <mergeCell ref="A13:A14"/>
    <mergeCell ref="B13:B14"/>
    <mergeCell ref="C13:E13"/>
    <mergeCell ref="F13:H13"/>
    <mergeCell ref="C14:E14"/>
    <mergeCell ref="F14:H14"/>
    <mergeCell ref="I13:I14"/>
    <mergeCell ref="J13:L13"/>
    <mergeCell ref="M13:O13"/>
    <mergeCell ref="P13:P14"/>
    <mergeCell ref="J14:L14"/>
    <mergeCell ref="M14:O14"/>
    <mergeCell ref="A21:A22"/>
    <mergeCell ref="B21:B22"/>
    <mergeCell ref="C21:E21"/>
    <mergeCell ref="F21:H21"/>
    <mergeCell ref="C22:E22"/>
    <mergeCell ref="F22:H22"/>
    <mergeCell ref="I21:I22"/>
    <mergeCell ref="J21:L21"/>
    <mergeCell ref="M21:O21"/>
    <mergeCell ref="P21:P22"/>
    <mergeCell ref="J22:L22"/>
    <mergeCell ref="M22:O22"/>
    <mergeCell ref="A23:A24"/>
    <mergeCell ref="B23:B24"/>
    <mergeCell ref="C23:E23"/>
    <mergeCell ref="F23:H23"/>
    <mergeCell ref="C24:E24"/>
    <mergeCell ref="F24:H24"/>
    <mergeCell ref="I23:I24"/>
    <mergeCell ref="J23:L23"/>
    <mergeCell ref="M23:O23"/>
    <mergeCell ref="P23:P24"/>
    <mergeCell ref="J24:L24"/>
    <mergeCell ref="M24:O24"/>
    <mergeCell ref="A25:A26"/>
    <mergeCell ref="B25:B26"/>
    <mergeCell ref="C25:E25"/>
    <mergeCell ref="F25:H25"/>
    <mergeCell ref="C26:E26"/>
    <mergeCell ref="F26:H26"/>
    <mergeCell ref="I25:I26"/>
    <mergeCell ref="J25:L25"/>
    <mergeCell ref="M25:O25"/>
    <mergeCell ref="P25:P26"/>
    <mergeCell ref="J26:L26"/>
    <mergeCell ref="M26:O26"/>
    <mergeCell ref="A27:A28"/>
    <mergeCell ref="B27:B28"/>
    <mergeCell ref="C27:E27"/>
    <mergeCell ref="F27:H27"/>
    <mergeCell ref="C28:E28"/>
    <mergeCell ref="F28:H28"/>
    <mergeCell ref="I27:I28"/>
    <mergeCell ref="J27:L27"/>
    <mergeCell ref="M27:O27"/>
    <mergeCell ref="P27:P28"/>
    <mergeCell ref="J28:L28"/>
    <mergeCell ref="M28:O28"/>
    <mergeCell ref="A29:A30"/>
    <mergeCell ref="B29:B30"/>
    <mergeCell ref="C29:E29"/>
    <mergeCell ref="F29:H29"/>
    <mergeCell ref="K6:L6"/>
    <mergeCell ref="M6:N6"/>
    <mergeCell ref="O6:P6"/>
    <mergeCell ref="I6:J6"/>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0" stopIfTrue="1">
      <formula>ISERROR(C13)</formula>
    </cfRule>
  </conditionalFormatting>
  <printOptions/>
  <pageMargins left="0.5905511811023623" right="0.5905511811023623" top="0.5905511811023623" bottom="0.5905511811023623" header="0.5118110236220472" footer="0.5118110236220472"/>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sheetPr codeName="Sheet11"/>
  <dimension ref="A1:Q52"/>
  <sheetViews>
    <sheetView showRowColHeaders="0" showZeros="0" workbookViewId="0" topLeftCell="A25">
      <selection activeCell="A45" sqref="A45:A46"/>
    </sheetView>
  </sheetViews>
  <sheetFormatPr defaultColWidth="9.00390625" defaultRowHeight="13.5"/>
  <cols>
    <col min="1" max="2" width="4.50390625" style="1" customWidth="1"/>
    <col min="3" max="7" width="5.625" style="1" customWidth="1"/>
    <col min="8" max="8" width="5.625" style="0" customWidth="1"/>
    <col min="9" max="16" width="5.625" style="1" customWidth="1"/>
    <col min="17" max="17" width="5.625" style="0" customWidth="1"/>
    <col min="18" max="16384" width="5.625" style="1" customWidth="1"/>
  </cols>
  <sheetData>
    <row r="1" spans="1:17" ht="21.75" customHeight="1">
      <c r="A1" s="450" t="str">
        <f>IF(ISBLANK('参加申込(団体戦)'!$D$2),"",('参加申込(団体戦)'!$D$2))</f>
        <v>平成17年度</v>
      </c>
      <c r="B1" s="450"/>
      <c r="C1" s="450"/>
      <c r="D1" s="450" t="str">
        <f>IF(ISBLANK('参加申込(団体戦)'!$G$2),"",('参加申込(団体戦)'!$G$2))</f>
        <v>高知県中学校ソフトテニス春季大会</v>
      </c>
      <c r="E1" s="450">
        <f>IF(ISBLANK('参加申込(個人戦)'!#REF!),"",'参加申込(個人戦)'!$D$3)</f>
        <v>0</v>
      </c>
      <c r="F1" s="450">
        <f>IF(ISBLANK('参加申込(個人戦)'!#REF!),"",'参加申込(個人戦)'!$D$3)</f>
        <v>0</v>
      </c>
      <c r="G1" s="450">
        <f>IF(ISBLANK('参加申込(個人戦)'!#REF!),"",'参加申込(個人戦)'!$D$3)</f>
        <v>0</v>
      </c>
      <c r="H1" s="450">
        <f>IF(ISBLANK('参加申込(個人戦)'!#REF!),"",'参加申込(個人戦)'!$D$3)</f>
        <v>0</v>
      </c>
      <c r="I1" s="450">
        <f>IF(ISBLANK('参加申込(個人戦)'!#REF!),"",'参加申込(個人戦)'!$D$3)</f>
        <v>0</v>
      </c>
      <c r="J1" s="450">
        <f>IF(ISBLANK('参加申込(個人戦)'!#REF!),"",'参加申込(個人戦)'!$D$3)</f>
        <v>0</v>
      </c>
      <c r="L1" s="451" t="s">
        <v>118</v>
      </c>
      <c r="M1" s="451"/>
      <c r="N1" s="451"/>
      <c r="O1" s="451"/>
      <c r="P1" s="451"/>
      <c r="Q1" s="1"/>
    </row>
    <row r="2" spans="1:17" ht="11.25" customHeight="1" thickBot="1">
      <c r="A2" s="35"/>
      <c r="B2" s="35"/>
      <c r="C2" s="35"/>
      <c r="F2" s="35"/>
      <c r="H2" s="1"/>
      <c r="I2" s="35"/>
      <c r="J2" s="35"/>
      <c r="M2" s="35"/>
      <c r="P2" s="35"/>
      <c r="Q2" s="1"/>
    </row>
    <row r="3" spans="1:16" s="2" customFormat="1" ht="19.5" customHeight="1">
      <c r="A3" s="475" t="s">
        <v>1</v>
      </c>
      <c r="B3" s="476"/>
      <c r="C3" s="454">
        <f>リスト!C4</f>
        <v>0</v>
      </c>
      <c r="D3" s="454"/>
      <c r="E3" s="454"/>
      <c r="F3" s="454"/>
      <c r="G3" s="454"/>
      <c r="H3" s="454"/>
      <c r="I3" s="454"/>
      <c r="J3" s="454" t="s">
        <v>103</v>
      </c>
      <c r="K3" s="454"/>
      <c r="L3" s="455">
        <f>リスト!C6</f>
        <v>0</v>
      </c>
      <c r="M3" s="454"/>
      <c r="N3" s="454"/>
      <c r="O3" s="454"/>
      <c r="P3" s="44" t="s">
        <v>3</v>
      </c>
    </row>
    <row r="4" spans="1:16" s="2" customFormat="1" ht="19.5" customHeight="1">
      <c r="A4" s="477" t="s">
        <v>4</v>
      </c>
      <c r="B4" s="478"/>
      <c r="C4" s="45" t="s">
        <v>95</v>
      </c>
      <c r="D4" s="444">
        <f>リスト!C7</f>
        <v>0</v>
      </c>
      <c r="E4" s="407"/>
      <c r="F4" s="43" t="s">
        <v>101</v>
      </c>
      <c r="G4" s="444">
        <f>リスト!C8</f>
        <v>0</v>
      </c>
      <c r="H4" s="445"/>
      <c r="I4" s="410"/>
      <c r="J4" s="410"/>
      <c r="K4" s="410"/>
      <c r="L4" s="410"/>
      <c r="M4" s="410"/>
      <c r="N4" s="410"/>
      <c r="O4" s="410"/>
      <c r="P4" s="440"/>
    </row>
    <row r="5" spans="1:16" s="2" customFormat="1" ht="19.5" customHeight="1">
      <c r="A5" s="477"/>
      <c r="B5" s="478"/>
      <c r="C5" s="441">
        <f>リスト!C9</f>
        <v>0</v>
      </c>
      <c r="D5" s="442"/>
      <c r="E5" s="442"/>
      <c r="F5" s="442"/>
      <c r="G5" s="442"/>
      <c r="H5" s="442"/>
      <c r="I5" s="442"/>
      <c r="J5" s="442"/>
      <c r="K5" s="442"/>
      <c r="L5" s="442"/>
      <c r="M5" s="442"/>
      <c r="N5" s="442"/>
      <c r="O5" s="442"/>
      <c r="P5" s="443"/>
    </row>
    <row r="6" spans="1:16" s="2" customFormat="1" ht="19.5" customHeight="1">
      <c r="A6" s="477" t="s">
        <v>5</v>
      </c>
      <c r="B6" s="478"/>
      <c r="C6" s="405">
        <f>リスト!C10</f>
        <v>0</v>
      </c>
      <c r="D6" s="406"/>
      <c r="E6" s="407" t="str">
        <f>CONCATENATE("（",リスト!C11,"）")</f>
        <v>（）</v>
      </c>
      <c r="F6" s="407"/>
      <c r="G6" s="408">
        <f>リスト!C12</f>
        <v>0</v>
      </c>
      <c r="H6" s="446"/>
      <c r="I6" s="410" t="s">
        <v>96</v>
      </c>
      <c r="J6" s="410"/>
      <c r="K6" s="405">
        <f>リスト!C13</f>
        <v>0</v>
      </c>
      <c r="L6" s="406"/>
      <c r="M6" s="407" t="str">
        <f>CONCATENATE("（",リスト!C14,"）")</f>
        <v>（）</v>
      </c>
      <c r="N6" s="407"/>
      <c r="O6" s="408">
        <f>リスト!C15</f>
        <v>0</v>
      </c>
      <c r="P6" s="409"/>
    </row>
    <row r="7" spans="1:16" s="2" customFormat="1" ht="19.5" customHeight="1">
      <c r="A7" s="477" t="s">
        <v>6</v>
      </c>
      <c r="B7" s="478"/>
      <c r="C7" s="436">
        <f>リスト!C17</f>
        <v>0</v>
      </c>
      <c r="D7" s="410"/>
      <c r="E7" s="410"/>
      <c r="F7" s="410"/>
      <c r="G7" s="410"/>
      <c r="H7" s="410"/>
      <c r="I7" s="437"/>
      <c r="J7" s="437"/>
      <c r="K7" s="437"/>
      <c r="L7" s="437"/>
      <c r="M7" s="437"/>
      <c r="N7" s="437"/>
      <c r="O7" s="437"/>
      <c r="P7" s="438"/>
    </row>
    <row r="8" spans="1:16" s="2" customFormat="1" ht="19.5" customHeight="1">
      <c r="A8" s="477" t="s">
        <v>5</v>
      </c>
      <c r="B8" s="478"/>
      <c r="C8" s="405">
        <f>リスト!C21</f>
        <v>0</v>
      </c>
      <c r="D8" s="439"/>
      <c r="E8" s="407" t="str">
        <f>CONCATENATE("（",リスト!C22,"）")</f>
        <v>（）</v>
      </c>
      <c r="F8" s="407"/>
      <c r="G8" s="408">
        <f>リスト!C23</f>
        <v>0</v>
      </c>
      <c r="H8" s="446"/>
      <c r="I8" s="410" t="s">
        <v>97</v>
      </c>
      <c r="J8" s="410"/>
      <c r="K8" s="405">
        <f>リスト!C24</f>
        <v>0</v>
      </c>
      <c r="L8" s="406"/>
      <c r="M8" s="407" t="str">
        <f>CONCATENATE("（",リスト!C25,"）")</f>
        <v>（）</v>
      </c>
      <c r="N8" s="407"/>
      <c r="O8" s="408">
        <f>リスト!C26</f>
        <v>0</v>
      </c>
      <c r="P8" s="409"/>
    </row>
    <row r="9" spans="1:16" s="2" customFormat="1" ht="19.5" customHeight="1" thickBot="1">
      <c r="A9" s="489" t="s">
        <v>91</v>
      </c>
      <c r="B9" s="490"/>
      <c r="C9" s="447">
        <f>リスト!C27</f>
        <v>0</v>
      </c>
      <c r="D9" s="447"/>
      <c r="E9" s="447"/>
      <c r="F9" s="447"/>
      <c r="G9" s="447"/>
      <c r="H9" s="447"/>
      <c r="I9" s="448"/>
      <c r="J9" s="448"/>
      <c r="K9" s="448"/>
      <c r="L9" s="448"/>
      <c r="M9" s="448"/>
      <c r="N9" s="448"/>
      <c r="O9" s="448"/>
      <c r="P9" s="449"/>
    </row>
    <row r="10" spans="8:17" ht="12" customHeight="1" thickBot="1">
      <c r="H10" s="1"/>
      <c r="Q10" s="1"/>
    </row>
    <row r="11" spans="1:17" ht="15.75" customHeight="1">
      <c r="A11" s="425"/>
      <c r="B11" s="492" t="s">
        <v>0</v>
      </c>
      <c r="C11" s="428" t="s">
        <v>114</v>
      </c>
      <c r="D11" s="429"/>
      <c r="E11" s="429"/>
      <c r="F11" s="429"/>
      <c r="G11" s="429"/>
      <c r="H11" s="429"/>
      <c r="I11" s="430"/>
      <c r="J11" s="431" t="s">
        <v>115</v>
      </c>
      <c r="K11" s="431"/>
      <c r="L11" s="431"/>
      <c r="M11" s="431"/>
      <c r="N11" s="431"/>
      <c r="O11" s="431"/>
      <c r="P11" s="432"/>
      <c r="Q11" s="1"/>
    </row>
    <row r="12" spans="1:17" ht="15.75" customHeight="1" thickBot="1">
      <c r="A12" s="491"/>
      <c r="B12" s="493"/>
      <c r="C12" s="413" t="s">
        <v>72</v>
      </c>
      <c r="D12" s="413"/>
      <c r="E12" s="413"/>
      <c r="F12" s="413" t="s">
        <v>7</v>
      </c>
      <c r="G12" s="413"/>
      <c r="H12" s="413"/>
      <c r="I12" s="41" t="s">
        <v>11</v>
      </c>
      <c r="J12" s="413" t="s">
        <v>72</v>
      </c>
      <c r="K12" s="413"/>
      <c r="L12" s="413"/>
      <c r="M12" s="413" t="s">
        <v>7</v>
      </c>
      <c r="N12" s="413"/>
      <c r="O12" s="413"/>
      <c r="P12" s="42" t="s">
        <v>11</v>
      </c>
      <c r="Q12" s="1"/>
    </row>
    <row r="13" spans="1:17" ht="11.25" customHeight="1" thickTop="1">
      <c r="A13" s="465" t="str">
        <f>'参加申込(団体戦)'!B8</f>
        <v>A</v>
      </c>
      <c r="B13" s="470" t="str">
        <f>'参加申込(団体戦)'!C8</f>
        <v>１年生男子</v>
      </c>
      <c r="C13" s="484" t="str">
        <f>IF(ISBLANK('参加申込(団体戦)'!$F8),"",VLOOKUP('参加申込(団体戦)'!$F8,'部員名簿'!$A$9:$J$99,5))</f>
        <v>オオイシ</v>
      </c>
      <c r="D13" s="485"/>
      <c r="E13" s="486"/>
      <c r="F13" s="484" t="str">
        <f>IF(ISBLANK('参加申込(団体戦)'!$F8),"",VLOOKUP('参加申込(団体戦)'!$F8,'部員名簿'!$A$9:$J$99,6))</f>
        <v>マサユキ</v>
      </c>
      <c r="G13" s="485"/>
      <c r="H13" s="486"/>
      <c r="I13" s="487">
        <f>IF(ISBLANK('参加申込(団体戦)'!$F8),"",VLOOKUP('参加申込(団体戦)'!$F8,'部員名簿'!$A$9:$J$99,9))</f>
        <v>3</v>
      </c>
      <c r="J13" s="484" t="str">
        <f>IF(ISBLANK('参加申込(団体戦)'!$F9),"",VLOOKUP('参加申込(団体戦)'!$F9,'部員名簿'!$A$9:$J$99,5))</f>
        <v>クロイシ</v>
      </c>
      <c r="K13" s="485"/>
      <c r="L13" s="486"/>
      <c r="M13" s="484" t="str">
        <f>IF(ISBLANK('参加申込(団体戦)'!$F9),"",VLOOKUP('参加申込(団体戦)'!$F9,'部員名簿'!$A$9:$J$99,6))</f>
        <v>マサオ</v>
      </c>
      <c r="N13" s="485"/>
      <c r="O13" s="486"/>
      <c r="P13" s="488">
        <f>IF(ISBLANK('参加申込(団体戦)'!$F9),"",VLOOKUP('参加申込(団体戦)'!$F9,'部員名簿'!$A$9:$J$99,9))</f>
        <v>3</v>
      </c>
      <c r="Q13" s="1"/>
    </row>
    <row r="14" spans="1:17" ht="18.75" customHeight="1">
      <c r="A14" s="466"/>
      <c r="B14" s="471"/>
      <c r="C14" s="422" t="str">
        <f>IF(ISBLANK('参加申込(団体戦)'!$F8),"",VLOOKUP('参加申込(団体戦)'!$F8,'部員名簿'!$A$9:$J$99,3))</f>
        <v>大石</v>
      </c>
      <c r="D14" s="423"/>
      <c r="E14" s="424"/>
      <c r="F14" s="422" t="str">
        <f>IF(ISBLANK('参加申込(団体戦)'!$F8),"",VLOOKUP('参加申込(団体戦)'!$F8,'部員名簿'!$A$9:$J$99,4))</f>
        <v>将之</v>
      </c>
      <c r="G14" s="423"/>
      <c r="H14" s="424"/>
      <c r="I14" s="419"/>
      <c r="J14" s="422" t="str">
        <f>IF(ISBLANK('参加申込(団体戦)'!$F9),"",VLOOKUP('参加申込(団体戦)'!$F9,'部員名簿'!$A$9:$J$99,3))</f>
        <v>黒石</v>
      </c>
      <c r="K14" s="423"/>
      <c r="L14" s="424"/>
      <c r="M14" s="422" t="str">
        <f>IF(ISBLANK('参加申込(団体戦)'!$F9),"",VLOOKUP('参加申込(団体戦)'!$F9,'部員名簿'!$A$9:$J$99,4))</f>
        <v>正雄</v>
      </c>
      <c r="N14" s="423"/>
      <c r="O14" s="424"/>
      <c r="P14" s="421"/>
      <c r="Q14" s="1"/>
    </row>
    <row r="15" spans="1:17" ht="11.25" customHeight="1">
      <c r="A15" s="467" t="s">
        <v>153</v>
      </c>
      <c r="B15" s="471"/>
      <c r="C15" s="415">
        <f>IF(ISBLANK('参加申込(団体戦)'!$F10),"",VLOOKUP('参加申込(団体戦)'!$F10,'部員名簿'!$A$9:$J$99,5))</f>
      </c>
      <c r="D15" s="416"/>
      <c r="E15" s="417"/>
      <c r="F15" s="415">
        <f>IF(ISBLANK('参加申込(団体戦)'!$F10),"",VLOOKUP('参加申込(団体戦)'!$F10,'部員名簿'!$A$9:$J$99,6))</f>
      </c>
      <c r="G15" s="416"/>
      <c r="H15" s="417"/>
      <c r="I15" s="418">
        <f>IF(ISBLANK('参加申込(団体戦)'!$F10),"",VLOOKUP('参加申込(団体戦)'!$F10,'部員名簿'!$A$9:$J$99,9))</f>
      </c>
      <c r="J15" s="415">
        <f>IF(ISBLANK('参加申込(団体戦)'!$F11),"",VLOOKUP('参加申込(団体戦)'!$F11,'部員名簿'!$A$9:$J$99,5))</f>
      </c>
      <c r="K15" s="416"/>
      <c r="L15" s="417"/>
      <c r="M15" s="415">
        <f>IF(ISBLANK('参加申込(団体戦)'!$F11),"",VLOOKUP('参加申込(団体戦)'!$F11,'部員名簿'!$A$9:$J$99,6))</f>
      </c>
      <c r="N15" s="416"/>
      <c r="O15" s="417"/>
      <c r="P15" s="420">
        <f>IF(ISBLANK('参加申込(団体戦)'!$F11),"",VLOOKUP('参加申込(団体戦)'!$F11,'部員名簿'!$A$9:$J$99,9))</f>
      </c>
      <c r="Q15" s="1"/>
    </row>
    <row r="16" spans="1:17" ht="18.75" customHeight="1">
      <c r="A16" s="468"/>
      <c r="B16" s="471"/>
      <c r="C16" s="422">
        <f>IF(ISBLANK('参加申込(団体戦)'!$F10),"",VLOOKUP('参加申込(団体戦)'!$F10,'部員名簿'!$A$9:$J$99,3))</f>
      </c>
      <c r="D16" s="423"/>
      <c r="E16" s="424"/>
      <c r="F16" s="422">
        <f>IF(ISBLANK('参加申込(団体戦)'!$F10),"",VLOOKUP('参加申込(団体戦)'!$F10,'部員名簿'!$A$9:$J$99,4))</f>
      </c>
      <c r="G16" s="423"/>
      <c r="H16" s="424"/>
      <c r="I16" s="419"/>
      <c r="J16" s="422">
        <f>IF(ISBLANK('参加申込(団体戦)'!$F11),"",VLOOKUP('参加申込(団体戦)'!$F11,'部員名簿'!$A$9:$J$99,3))</f>
      </c>
      <c r="K16" s="423"/>
      <c r="L16" s="424"/>
      <c r="M16" s="422">
        <f>IF(ISBLANK('参加申込(団体戦)'!$F11),"",VLOOKUP('参加申込(団体戦)'!$F11,'部員名簿'!$A$9:$J$99,4))</f>
      </c>
      <c r="N16" s="423"/>
      <c r="O16" s="424"/>
      <c r="P16" s="421"/>
      <c r="Q16" s="1"/>
    </row>
    <row r="17" spans="1:17" ht="11.25" customHeight="1">
      <c r="A17" s="468"/>
      <c r="B17" s="471"/>
      <c r="C17" s="415">
        <f>IF(ISBLANK('参加申込(団体戦)'!$F12),"",VLOOKUP('参加申込(団体戦)'!$F12,'部員名簿'!$A$9:$J$99,5))</f>
      </c>
      <c r="D17" s="416"/>
      <c r="E17" s="417"/>
      <c r="F17" s="415">
        <f>IF(ISBLANK('参加申込(団体戦)'!$F12),"",VLOOKUP('参加申込(団体戦)'!$F12,'部員名簿'!$A$9:$J$99,6))</f>
      </c>
      <c r="G17" s="416"/>
      <c r="H17" s="417"/>
      <c r="I17" s="418">
        <f>IF(ISBLANK('参加申込(団体戦)'!$F12),"",VLOOKUP('参加申込(団体戦)'!$F12,'部員名簿'!$A$9:$J$99,9))</f>
      </c>
      <c r="J17" s="415">
        <f>IF(ISBLANK('参加申込(団体戦)'!$F13),"",VLOOKUP('参加申込(団体戦)'!$F13,'部員名簿'!$A$9:$J$99,5))</f>
      </c>
      <c r="K17" s="416"/>
      <c r="L17" s="417"/>
      <c r="M17" s="415">
        <f>IF(ISBLANK('参加申込(団体戦)'!$F13),"",VLOOKUP('参加申込(団体戦)'!$F13,'部員名簿'!$A$9:$J$99,6))</f>
      </c>
      <c r="N17" s="416"/>
      <c r="O17" s="417"/>
      <c r="P17" s="420">
        <f>IF(ISBLANK('参加申込(団体戦)'!$F13),"",VLOOKUP('参加申込(団体戦)'!$F13,'部員名簿'!$A$9:$J$99,9))</f>
      </c>
      <c r="Q17" s="1"/>
    </row>
    <row r="18" spans="1:17" ht="18.75" customHeight="1">
      <c r="A18" s="468"/>
      <c r="B18" s="471"/>
      <c r="C18" s="422">
        <f>IF(ISBLANK('参加申込(団体戦)'!$F12),"",VLOOKUP('参加申込(団体戦)'!$F12,'部員名簿'!$A$9:$J$99,3))</f>
      </c>
      <c r="D18" s="423"/>
      <c r="E18" s="424"/>
      <c r="F18" s="422">
        <f>IF(ISBLANK('参加申込(団体戦)'!$F12),"",VLOOKUP('参加申込(団体戦)'!$F12,'部員名簿'!$A$9:$J$99,4))</f>
      </c>
      <c r="G18" s="423"/>
      <c r="H18" s="424"/>
      <c r="I18" s="419"/>
      <c r="J18" s="422">
        <f>IF(ISBLANK('参加申込(団体戦)'!$F13),"",VLOOKUP('参加申込(団体戦)'!$F13,'部員名簿'!$A$9:$J$99,3))</f>
      </c>
      <c r="K18" s="423"/>
      <c r="L18" s="424"/>
      <c r="M18" s="422">
        <f>IF(ISBLANK('参加申込(団体戦)'!$F13),"",VLOOKUP('参加申込(団体戦)'!$F13,'部員名簿'!$A$9:$J$99,4))</f>
      </c>
      <c r="N18" s="423"/>
      <c r="O18" s="424"/>
      <c r="P18" s="421"/>
      <c r="Q18" s="1"/>
    </row>
    <row r="19" spans="1:17" ht="11.25" customHeight="1">
      <c r="A19" s="468"/>
      <c r="B19" s="471"/>
      <c r="C19" s="415">
        <f>IF(ISBLANK('参加申込(団体戦)'!$F14),"",VLOOKUP('参加申込(団体戦)'!$F14,'部員名簿'!$A$9:$J$99,5))</f>
      </c>
      <c r="D19" s="416"/>
      <c r="E19" s="417"/>
      <c r="F19" s="415">
        <f>IF(ISBLANK('参加申込(団体戦)'!$F14),"",VLOOKUP('参加申込(団体戦)'!$F14,'部員名簿'!$A$9:$J$99,6))</f>
      </c>
      <c r="G19" s="416"/>
      <c r="H19" s="417"/>
      <c r="I19" s="418">
        <f>IF(ISBLANK('参加申込(団体戦)'!$F14),"",VLOOKUP('参加申込(団体戦)'!$F14,'部員名簿'!$A$9:$J$99,9))</f>
      </c>
      <c r="J19" s="415">
        <f>IF(ISBLANK('参加申込(団体戦)'!$F15),"",VLOOKUP('参加申込(団体戦)'!$F15,'部員名簿'!$A$9:$J$99,5))</f>
      </c>
      <c r="K19" s="416"/>
      <c r="L19" s="417"/>
      <c r="M19" s="415">
        <f>IF(ISBLANK('参加申込(団体戦)'!$F15),"",VLOOKUP('参加申込(団体戦)'!$F15,'部員名簿'!$A$9:$J$99,6))</f>
      </c>
      <c r="N19" s="416"/>
      <c r="O19" s="417"/>
      <c r="P19" s="420">
        <f>IF(ISBLANK('参加申込(団体戦)'!$F15),"",VLOOKUP('参加申込(団体戦)'!$F15,'部員名簿'!$A$9:$J$99,9))</f>
      </c>
      <c r="Q19" s="1"/>
    </row>
    <row r="20" spans="1:17" ht="18.75" customHeight="1" thickBot="1">
      <c r="A20" s="474"/>
      <c r="B20" s="472"/>
      <c r="C20" s="480">
        <f>IF(ISBLANK('参加申込(団体戦)'!$F14),"",VLOOKUP('参加申込(団体戦)'!$F14,'部員名簿'!$A$9:$J$99,3))</f>
      </c>
      <c r="D20" s="481"/>
      <c r="E20" s="482"/>
      <c r="F20" s="480">
        <f>IF(ISBLANK('参加申込(団体戦)'!$F14),"",VLOOKUP('参加申込(団体戦)'!$F14,'部員名簿'!$A$9:$J$99,4))</f>
      </c>
      <c r="G20" s="481"/>
      <c r="H20" s="482"/>
      <c r="I20" s="483"/>
      <c r="J20" s="480">
        <f>IF(ISBLANK('参加申込(団体戦)'!$F15),"",VLOOKUP('参加申込(団体戦)'!$F15,'部員名簿'!$A$9:$J$99,3))</f>
      </c>
      <c r="K20" s="481"/>
      <c r="L20" s="482"/>
      <c r="M20" s="480">
        <f>IF(ISBLANK('参加申込(団体戦)'!$F15),"",VLOOKUP('参加申込(団体戦)'!$F15,'部員名簿'!$A$9:$J$99,4))</f>
      </c>
      <c r="N20" s="481"/>
      <c r="O20" s="482"/>
      <c r="P20" s="479"/>
      <c r="Q20" s="1"/>
    </row>
    <row r="21" spans="1:17" ht="11.25" customHeight="1" thickTop="1">
      <c r="A21" s="465">
        <f>'参加申込(団体戦)'!B16</f>
        <v>0</v>
      </c>
      <c r="B21" s="470">
        <f>'参加申込(団体戦)'!C16</f>
        <v>0</v>
      </c>
      <c r="C21" s="484">
        <f>IF(ISBLANK('参加申込(団体戦)'!$F16),"",VLOOKUP('参加申込(団体戦)'!$F16,'部員名簿'!$A$9:$J$99,5))</f>
      </c>
      <c r="D21" s="485"/>
      <c r="E21" s="486"/>
      <c r="F21" s="484">
        <f>IF(ISBLANK('参加申込(団体戦)'!$F16),"",VLOOKUP('参加申込(団体戦)'!$F16,'部員名簿'!$A$9:$J$99,6))</f>
      </c>
      <c r="G21" s="485"/>
      <c r="H21" s="486"/>
      <c r="I21" s="487">
        <f>IF(ISBLANK('参加申込(団体戦)'!$F16),"",VLOOKUP('参加申込(団体戦)'!$F16,'部員名簿'!$A$9:$J$99,9))</f>
      </c>
      <c r="J21" s="484">
        <f>IF(ISBLANK('参加申込(団体戦)'!$F17),"",VLOOKUP('参加申込(団体戦)'!$F17,'部員名簿'!$A$9:$J$99,5))</f>
      </c>
      <c r="K21" s="485"/>
      <c r="L21" s="486"/>
      <c r="M21" s="484">
        <f>IF(ISBLANK('参加申込(団体戦)'!$F17),"",VLOOKUP('参加申込(団体戦)'!$F17,'部員名簿'!$A$9:$J$99,6))</f>
      </c>
      <c r="N21" s="485"/>
      <c r="O21" s="486"/>
      <c r="P21" s="488">
        <f>IF(ISBLANK('参加申込(団体戦)'!$F17),"",VLOOKUP('参加申込(団体戦)'!$F17,'部員名簿'!$A$9:$J$99,9))</f>
      </c>
      <c r="Q21" s="1"/>
    </row>
    <row r="22" spans="1:17" ht="18.75" customHeight="1">
      <c r="A22" s="466"/>
      <c r="B22" s="471"/>
      <c r="C22" s="422">
        <f>IF(ISBLANK('参加申込(団体戦)'!$F16),"",VLOOKUP('参加申込(団体戦)'!$F16,'部員名簿'!$A$9:$J$99,3))</f>
      </c>
      <c r="D22" s="423"/>
      <c r="E22" s="424"/>
      <c r="F22" s="422">
        <f>IF(ISBLANK('参加申込(団体戦)'!$F16),"",VLOOKUP('参加申込(団体戦)'!$F16,'部員名簿'!$A$9:$J$99,4))</f>
      </c>
      <c r="G22" s="423"/>
      <c r="H22" s="424"/>
      <c r="I22" s="419"/>
      <c r="J22" s="422">
        <f>IF(ISBLANK('参加申込(団体戦)'!$F17),"",VLOOKUP('参加申込(団体戦)'!$F17,'部員名簿'!$A$9:$J$99,3))</f>
      </c>
      <c r="K22" s="423"/>
      <c r="L22" s="424"/>
      <c r="M22" s="422">
        <f>IF(ISBLANK('参加申込(団体戦)'!$F17),"",VLOOKUP('参加申込(団体戦)'!$F17,'部員名簿'!$A$9:$J$99,4))</f>
      </c>
      <c r="N22" s="423"/>
      <c r="O22" s="424"/>
      <c r="P22" s="421"/>
      <c r="Q22" s="1"/>
    </row>
    <row r="23" spans="1:17" ht="11.25" customHeight="1">
      <c r="A23" s="467" t="s">
        <v>153</v>
      </c>
      <c r="B23" s="471"/>
      <c r="C23" s="415">
        <f>IF(ISBLANK('参加申込(団体戦)'!$F18),"",VLOOKUP('参加申込(団体戦)'!$F18,'部員名簿'!$A$9:$J$99,5))</f>
      </c>
      <c r="D23" s="416"/>
      <c r="E23" s="417"/>
      <c r="F23" s="415">
        <f>IF(ISBLANK('参加申込(団体戦)'!$F18),"",VLOOKUP('参加申込(団体戦)'!$F18,'部員名簿'!$A$9:$J$99,6))</f>
      </c>
      <c r="G23" s="416"/>
      <c r="H23" s="417"/>
      <c r="I23" s="418">
        <f>IF(ISBLANK('参加申込(団体戦)'!$F18),"",VLOOKUP('参加申込(団体戦)'!$F18,'部員名簿'!$A$9:$J$99,9))</f>
      </c>
      <c r="J23" s="415">
        <f>IF(ISBLANK('参加申込(団体戦)'!$F19),"",VLOOKUP('参加申込(団体戦)'!$F19,'部員名簿'!$A$9:$J$99,5))</f>
      </c>
      <c r="K23" s="416"/>
      <c r="L23" s="417"/>
      <c r="M23" s="415">
        <f>IF(ISBLANK('参加申込(団体戦)'!$F19),"",VLOOKUP('参加申込(団体戦)'!$F19,'部員名簿'!$A$9:$J$99,6))</f>
      </c>
      <c r="N23" s="416"/>
      <c r="O23" s="417"/>
      <c r="P23" s="420">
        <f>IF(ISBLANK('参加申込(団体戦)'!$F19),"",VLOOKUP('参加申込(団体戦)'!$F19,'部員名簿'!$A$9:$J$99,9))</f>
      </c>
      <c r="Q23" s="1"/>
    </row>
    <row r="24" spans="1:17" ht="18.75" customHeight="1">
      <c r="A24" s="468"/>
      <c r="B24" s="471"/>
      <c r="C24" s="422">
        <f>IF(ISBLANK('参加申込(団体戦)'!$F18),"",VLOOKUP('参加申込(団体戦)'!$F18,'部員名簿'!$A$9:$J$99,3))</f>
      </c>
      <c r="D24" s="423"/>
      <c r="E24" s="424"/>
      <c r="F24" s="422">
        <f>IF(ISBLANK('参加申込(団体戦)'!$F18),"",VLOOKUP('参加申込(団体戦)'!$F18,'部員名簿'!$A$9:$J$99,4))</f>
      </c>
      <c r="G24" s="423"/>
      <c r="H24" s="424"/>
      <c r="I24" s="419"/>
      <c r="J24" s="422">
        <f>IF(ISBLANK('参加申込(団体戦)'!$F19),"",VLOOKUP('参加申込(団体戦)'!$F19,'部員名簿'!$A$9:$J$99,3))</f>
      </c>
      <c r="K24" s="423"/>
      <c r="L24" s="424"/>
      <c r="M24" s="422">
        <f>IF(ISBLANK('参加申込(団体戦)'!$F19),"",VLOOKUP('参加申込(団体戦)'!$F19,'部員名簿'!$A$9:$J$99,4))</f>
      </c>
      <c r="N24" s="423"/>
      <c r="O24" s="424"/>
      <c r="P24" s="421"/>
      <c r="Q24" s="1"/>
    </row>
    <row r="25" spans="1:17" ht="11.25" customHeight="1">
      <c r="A25" s="468"/>
      <c r="B25" s="471"/>
      <c r="C25" s="415">
        <f>IF(ISBLANK('参加申込(団体戦)'!$F20),"",VLOOKUP('参加申込(団体戦)'!$F20,'部員名簿'!$A$9:$J$99,5))</f>
      </c>
      <c r="D25" s="416"/>
      <c r="E25" s="417"/>
      <c r="F25" s="415">
        <f>IF(ISBLANK('参加申込(団体戦)'!$F20),"",VLOOKUP('参加申込(団体戦)'!$F20,'部員名簿'!$A$9:$J$99,6))</f>
      </c>
      <c r="G25" s="416"/>
      <c r="H25" s="417"/>
      <c r="I25" s="418">
        <f>IF(ISBLANK('参加申込(団体戦)'!$F20),"",VLOOKUP('参加申込(団体戦)'!$F20,'部員名簿'!$A$9:$J$99,9))</f>
      </c>
      <c r="J25" s="415">
        <f>IF(ISBLANK('参加申込(団体戦)'!$F21),"",VLOOKUP('参加申込(団体戦)'!$F21,'部員名簿'!$A$9:$J$99,5))</f>
      </c>
      <c r="K25" s="416"/>
      <c r="L25" s="417"/>
      <c r="M25" s="415">
        <f>IF(ISBLANK('参加申込(団体戦)'!$F21),"",VLOOKUP('参加申込(団体戦)'!$F21,'部員名簿'!$A$9:$J$99,6))</f>
      </c>
      <c r="N25" s="416"/>
      <c r="O25" s="417"/>
      <c r="P25" s="420">
        <f>IF(ISBLANK('参加申込(団体戦)'!$F21),"",VLOOKUP('参加申込(団体戦)'!$F21,'部員名簿'!$A$9:$J$99,9))</f>
      </c>
      <c r="Q25" s="1"/>
    </row>
    <row r="26" spans="1:17" ht="18.75" customHeight="1">
      <c r="A26" s="468"/>
      <c r="B26" s="471"/>
      <c r="C26" s="422">
        <f>IF(ISBLANK('参加申込(団体戦)'!$F20),"",VLOOKUP('参加申込(団体戦)'!$F20,'部員名簿'!$A$9:$J$99,3))</f>
      </c>
      <c r="D26" s="423"/>
      <c r="E26" s="424"/>
      <c r="F26" s="422">
        <f>IF(ISBLANK('参加申込(団体戦)'!$F20),"",VLOOKUP('参加申込(団体戦)'!$F20,'部員名簿'!$A$9:$J$99,4))</f>
      </c>
      <c r="G26" s="423"/>
      <c r="H26" s="424"/>
      <c r="I26" s="419"/>
      <c r="J26" s="422">
        <f>IF(ISBLANK('参加申込(団体戦)'!$F21),"",VLOOKUP('参加申込(団体戦)'!$F21,'部員名簿'!$A$9:$J$99,3))</f>
      </c>
      <c r="K26" s="423"/>
      <c r="L26" s="424"/>
      <c r="M26" s="422">
        <f>IF(ISBLANK('参加申込(団体戦)'!$F21),"",VLOOKUP('参加申込(団体戦)'!$F21,'部員名簿'!$A$9:$J$99,4))</f>
      </c>
      <c r="N26" s="423"/>
      <c r="O26" s="424"/>
      <c r="P26" s="421"/>
      <c r="Q26" s="1"/>
    </row>
    <row r="27" spans="1:17" ht="11.25" customHeight="1">
      <c r="A27" s="468"/>
      <c r="B27" s="471"/>
      <c r="C27" s="415">
        <f>IF(ISBLANK('参加申込(団体戦)'!$F22),"",VLOOKUP('参加申込(団体戦)'!$F22,'部員名簿'!$A$9:$J$99,5))</f>
      </c>
      <c r="D27" s="416"/>
      <c r="E27" s="417"/>
      <c r="F27" s="415">
        <f>IF(ISBLANK('参加申込(団体戦)'!$F22),"",VLOOKUP('参加申込(団体戦)'!$F22,'部員名簿'!$A$9:$J$99,6))</f>
      </c>
      <c r="G27" s="416"/>
      <c r="H27" s="417"/>
      <c r="I27" s="418">
        <f>IF(ISBLANK('参加申込(団体戦)'!$F22),"",VLOOKUP('参加申込(団体戦)'!$F22,'部員名簿'!$A$9:$J$99,9))</f>
      </c>
      <c r="J27" s="415">
        <f>IF(ISBLANK('参加申込(団体戦)'!$F23),"",VLOOKUP('参加申込(団体戦)'!$F23,'部員名簿'!$A$9:$J$99,5))</f>
      </c>
      <c r="K27" s="416"/>
      <c r="L27" s="417"/>
      <c r="M27" s="415">
        <f>IF(ISBLANK('参加申込(団体戦)'!$F23),"",VLOOKUP('参加申込(団体戦)'!$F23,'部員名簿'!$A$9:$J$99,6))</f>
      </c>
      <c r="N27" s="416"/>
      <c r="O27" s="417"/>
      <c r="P27" s="420">
        <f>IF(ISBLANK('参加申込(団体戦)'!$F23),"",VLOOKUP('参加申込(団体戦)'!$F23,'部員名簿'!$A$9:$J$99,9))</f>
      </c>
      <c r="Q27" s="1"/>
    </row>
    <row r="28" spans="1:17" ht="18.75" customHeight="1" thickBot="1">
      <c r="A28" s="474"/>
      <c r="B28" s="472"/>
      <c r="C28" s="480">
        <f>IF(ISBLANK('参加申込(団体戦)'!$F22),"",VLOOKUP('参加申込(団体戦)'!$F22,'部員名簿'!$A$9:$J$99,3))</f>
      </c>
      <c r="D28" s="481"/>
      <c r="E28" s="482"/>
      <c r="F28" s="480">
        <f>IF(ISBLANK('参加申込(団体戦)'!$F22),"",VLOOKUP('参加申込(団体戦)'!$F22,'部員名簿'!$A$9:$J$99,4))</f>
      </c>
      <c r="G28" s="481"/>
      <c r="H28" s="482"/>
      <c r="I28" s="483"/>
      <c r="J28" s="480">
        <f>IF(ISBLANK('参加申込(団体戦)'!$F23),"",VLOOKUP('参加申込(団体戦)'!$F23,'部員名簿'!$A$9:$J$99,3))</f>
      </c>
      <c r="K28" s="481"/>
      <c r="L28" s="482"/>
      <c r="M28" s="480">
        <f>IF(ISBLANK('参加申込(団体戦)'!$F23),"",VLOOKUP('参加申込(団体戦)'!$F23,'部員名簿'!$A$9:$J$99,4))</f>
      </c>
      <c r="N28" s="481"/>
      <c r="O28" s="482"/>
      <c r="P28" s="479"/>
      <c r="Q28" s="1"/>
    </row>
    <row r="29" spans="1:17" ht="11.25" customHeight="1" thickTop="1">
      <c r="A29" s="465">
        <f>'参加申込(団体戦)'!B24</f>
        <v>0</v>
      </c>
      <c r="B29" s="470">
        <f>'参加申込(団体戦)'!C24</f>
        <v>0</v>
      </c>
      <c r="C29" s="484">
        <f>IF(ISBLANK('参加申込(団体戦)'!$F24),"",VLOOKUP('参加申込(団体戦)'!$F24,'部員名簿'!$A$9:$J$99,5))</f>
      </c>
      <c r="D29" s="485"/>
      <c r="E29" s="486"/>
      <c r="F29" s="484">
        <f>IF(ISBLANK('参加申込(団体戦)'!$F24),"",VLOOKUP('参加申込(団体戦)'!$F24,'部員名簿'!$A$9:$J$99,6))</f>
      </c>
      <c r="G29" s="485"/>
      <c r="H29" s="486"/>
      <c r="I29" s="487">
        <f>IF(ISBLANK('参加申込(団体戦)'!$F24),"",VLOOKUP('参加申込(団体戦)'!$F24,'部員名簿'!$A$9:$J$99,9))</f>
      </c>
      <c r="J29" s="484">
        <f>IF(ISBLANK('参加申込(団体戦)'!$F25),"",VLOOKUP('参加申込(団体戦)'!$F25,'部員名簿'!$A$9:$J$99,5))</f>
      </c>
      <c r="K29" s="485"/>
      <c r="L29" s="486"/>
      <c r="M29" s="484">
        <f>IF(ISBLANK('参加申込(団体戦)'!$F25),"",VLOOKUP('参加申込(団体戦)'!$F25,'部員名簿'!$A$9:$J$99,6))</f>
      </c>
      <c r="N29" s="485"/>
      <c r="O29" s="486"/>
      <c r="P29" s="488">
        <f>IF(ISBLANK('参加申込(団体戦)'!$F25),"",VLOOKUP('参加申込(団体戦)'!$F25,'部員名簿'!$A$9:$J$99,9))</f>
      </c>
      <c r="Q29" s="1"/>
    </row>
    <row r="30" spans="1:17" ht="18.75" customHeight="1">
      <c r="A30" s="466"/>
      <c r="B30" s="471"/>
      <c r="C30" s="422">
        <f>IF(ISBLANK('参加申込(団体戦)'!$F24),"",VLOOKUP('参加申込(団体戦)'!$F24,'部員名簿'!$A$9:$J$99,3))</f>
      </c>
      <c r="D30" s="423"/>
      <c r="E30" s="424"/>
      <c r="F30" s="422">
        <f>IF(ISBLANK('参加申込(団体戦)'!$F24),"",VLOOKUP('参加申込(団体戦)'!$F24,'部員名簿'!$A$9:$J$99,4))</f>
      </c>
      <c r="G30" s="423"/>
      <c r="H30" s="424"/>
      <c r="I30" s="419"/>
      <c r="J30" s="422">
        <f>IF(ISBLANK('参加申込(団体戦)'!$F25),"",VLOOKUP('参加申込(団体戦)'!$F25,'部員名簿'!$A$9:$J$99,3))</f>
      </c>
      <c r="K30" s="423"/>
      <c r="L30" s="424"/>
      <c r="M30" s="422">
        <f>IF(ISBLANK('参加申込(団体戦)'!$F25),"",VLOOKUP('参加申込(団体戦)'!$F25,'部員名簿'!$A$9:$J$99,4))</f>
      </c>
      <c r="N30" s="423"/>
      <c r="O30" s="424"/>
      <c r="P30" s="421"/>
      <c r="Q30" s="1"/>
    </row>
    <row r="31" spans="1:17" ht="11.25" customHeight="1">
      <c r="A31" s="467" t="s">
        <v>153</v>
      </c>
      <c r="B31" s="471"/>
      <c r="C31" s="415">
        <f>IF(ISBLANK('参加申込(団体戦)'!$F26),"",VLOOKUP('参加申込(団体戦)'!$F26,'部員名簿'!$A$9:$J$99,5))</f>
      </c>
      <c r="D31" s="416"/>
      <c r="E31" s="417"/>
      <c r="F31" s="415">
        <f>IF(ISBLANK('参加申込(団体戦)'!$F26),"",VLOOKUP('参加申込(団体戦)'!$F26,'部員名簿'!$A$9:$J$99,6))</f>
      </c>
      <c r="G31" s="416"/>
      <c r="H31" s="417"/>
      <c r="I31" s="418">
        <f>IF(ISBLANK('参加申込(団体戦)'!$F26),"",VLOOKUP('参加申込(団体戦)'!$F26,'部員名簿'!$A$9:$J$99,9))</f>
      </c>
      <c r="J31" s="415">
        <f>IF(ISBLANK('参加申込(団体戦)'!$F27),"",VLOOKUP('参加申込(団体戦)'!$F27,'部員名簿'!$A$9:$J$99,5))</f>
      </c>
      <c r="K31" s="416"/>
      <c r="L31" s="417"/>
      <c r="M31" s="415">
        <f>IF(ISBLANK('参加申込(団体戦)'!$F27),"",VLOOKUP('参加申込(団体戦)'!$F27,'部員名簿'!$A$9:$J$99,6))</f>
      </c>
      <c r="N31" s="416"/>
      <c r="O31" s="417"/>
      <c r="P31" s="420">
        <f>IF(ISBLANK('参加申込(団体戦)'!$F27),"",VLOOKUP('参加申込(団体戦)'!$F27,'部員名簿'!$A$9:$J$99,9))</f>
      </c>
      <c r="Q31" s="1"/>
    </row>
    <row r="32" spans="1:17" ht="18.75" customHeight="1">
      <c r="A32" s="468"/>
      <c r="B32" s="471"/>
      <c r="C32" s="422">
        <f>IF(ISBLANK('参加申込(団体戦)'!$F26),"",VLOOKUP('参加申込(団体戦)'!$F26,'部員名簿'!$A$9:$J$99,3))</f>
      </c>
      <c r="D32" s="423"/>
      <c r="E32" s="424"/>
      <c r="F32" s="422">
        <f>IF(ISBLANK('参加申込(団体戦)'!$F26),"",VLOOKUP('参加申込(団体戦)'!$F26,'部員名簿'!$A$9:$J$99,4))</f>
      </c>
      <c r="G32" s="423"/>
      <c r="H32" s="424"/>
      <c r="I32" s="419"/>
      <c r="J32" s="422">
        <f>IF(ISBLANK('参加申込(団体戦)'!$F27),"",VLOOKUP('参加申込(団体戦)'!$F27,'部員名簿'!$A$9:$J$99,3))</f>
      </c>
      <c r="K32" s="423"/>
      <c r="L32" s="424"/>
      <c r="M32" s="422">
        <f>IF(ISBLANK('参加申込(団体戦)'!$F27),"",VLOOKUP('参加申込(団体戦)'!$F27,'部員名簿'!$A$9:$J$99,4))</f>
      </c>
      <c r="N32" s="423"/>
      <c r="O32" s="424"/>
      <c r="P32" s="421"/>
      <c r="Q32" s="1"/>
    </row>
    <row r="33" spans="1:17" ht="11.25" customHeight="1">
      <c r="A33" s="468"/>
      <c r="B33" s="471"/>
      <c r="C33" s="415">
        <f>IF(ISBLANK('参加申込(団体戦)'!$F28),"",VLOOKUP('参加申込(団体戦)'!$F28,'部員名簿'!$A$9:$J$99,5))</f>
      </c>
      <c r="D33" s="416"/>
      <c r="E33" s="417"/>
      <c r="F33" s="415">
        <f>IF(ISBLANK('参加申込(団体戦)'!$F28),"",VLOOKUP('参加申込(団体戦)'!$F28,'部員名簿'!$A$9:$J$99,6))</f>
      </c>
      <c r="G33" s="416"/>
      <c r="H33" s="417"/>
      <c r="I33" s="418">
        <f>IF(ISBLANK('参加申込(団体戦)'!$F28),"",VLOOKUP('参加申込(団体戦)'!$F28,'部員名簿'!$A$9:$J$99,9))</f>
      </c>
      <c r="J33" s="415">
        <f>IF(ISBLANK('参加申込(団体戦)'!$F29),"",VLOOKUP('参加申込(団体戦)'!$F29,'部員名簿'!$A$9:$J$99,5))</f>
      </c>
      <c r="K33" s="416"/>
      <c r="L33" s="417"/>
      <c r="M33" s="415">
        <f>IF(ISBLANK('参加申込(団体戦)'!$F29),"",VLOOKUP('参加申込(団体戦)'!$F29,'部員名簿'!$A$9:$J$99,6))</f>
      </c>
      <c r="N33" s="416"/>
      <c r="O33" s="417"/>
      <c r="P33" s="420">
        <f>IF(ISBLANK('参加申込(団体戦)'!$F29),"",VLOOKUP('参加申込(団体戦)'!$F29,'部員名簿'!$A$9:$J$99,9))</f>
      </c>
      <c r="Q33" s="1"/>
    </row>
    <row r="34" spans="1:17" ht="18.75" customHeight="1">
      <c r="A34" s="468"/>
      <c r="B34" s="471"/>
      <c r="C34" s="422">
        <f>IF(ISBLANK('参加申込(団体戦)'!$F28),"",VLOOKUP('参加申込(団体戦)'!$F28,'部員名簿'!$A$9:$J$99,3))</f>
      </c>
      <c r="D34" s="423"/>
      <c r="E34" s="424"/>
      <c r="F34" s="422">
        <f>IF(ISBLANK('参加申込(団体戦)'!$F28),"",VLOOKUP('参加申込(団体戦)'!$F28,'部員名簿'!$A$9:$J$99,4))</f>
      </c>
      <c r="G34" s="423"/>
      <c r="H34" s="424"/>
      <c r="I34" s="419"/>
      <c r="J34" s="422">
        <f>IF(ISBLANK('参加申込(団体戦)'!$F29),"",VLOOKUP('参加申込(団体戦)'!$F29,'部員名簿'!$A$9:$J$99,3))</f>
      </c>
      <c r="K34" s="423"/>
      <c r="L34" s="424"/>
      <c r="M34" s="422">
        <f>IF(ISBLANK('参加申込(団体戦)'!$F29),"",VLOOKUP('参加申込(団体戦)'!$F29,'部員名簿'!$A$9:$J$99,4))</f>
      </c>
      <c r="N34" s="423"/>
      <c r="O34" s="424"/>
      <c r="P34" s="421"/>
      <c r="Q34" s="1"/>
    </row>
    <row r="35" spans="1:17" ht="11.25" customHeight="1">
      <c r="A35" s="468"/>
      <c r="B35" s="471"/>
      <c r="C35" s="415">
        <f>IF(ISBLANK('参加申込(団体戦)'!$F30),"",VLOOKUP('参加申込(団体戦)'!$F30,'部員名簿'!$A$9:$J$99,5))</f>
      </c>
      <c r="D35" s="416"/>
      <c r="E35" s="417"/>
      <c r="F35" s="415">
        <f>IF(ISBLANK('参加申込(団体戦)'!$F30),"",VLOOKUP('参加申込(団体戦)'!$F30,'部員名簿'!$A$9:$J$99,6))</f>
      </c>
      <c r="G35" s="416"/>
      <c r="H35" s="417"/>
      <c r="I35" s="418">
        <f>IF(ISBLANK('参加申込(団体戦)'!$F30),"",VLOOKUP('参加申込(団体戦)'!$F30,'部員名簿'!$A$9:$J$99,9))</f>
      </c>
      <c r="J35" s="415">
        <f>IF(ISBLANK('参加申込(団体戦)'!$F31),"",VLOOKUP('参加申込(団体戦)'!$F31,'部員名簿'!$A$9:$J$99,5))</f>
      </c>
      <c r="K35" s="416"/>
      <c r="L35" s="417"/>
      <c r="M35" s="415">
        <f>IF(ISBLANK('参加申込(団体戦)'!$F31),"",VLOOKUP('参加申込(団体戦)'!$F31,'部員名簿'!$A$9:$J$99,6))</f>
      </c>
      <c r="N35" s="416"/>
      <c r="O35" s="417"/>
      <c r="P35" s="420">
        <f>IF(ISBLANK('参加申込(団体戦)'!$F31),"",VLOOKUP('参加申込(団体戦)'!$F31,'部員名簿'!$A$9:$J$99,9))</f>
      </c>
      <c r="Q35" s="1"/>
    </row>
    <row r="36" spans="1:17" ht="18.75" customHeight="1" thickBot="1">
      <c r="A36" s="474"/>
      <c r="B36" s="472"/>
      <c r="C36" s="480">
        <f>IF(ISBLANK('参加申込(団体戦)'!$F30),"",VLOOKUP('参加申込(団体戦)'!$F30,'部員名簿'!$A$9:$J$99,3))</f>
      </c>
      <c r="D36" s="481"/>
      <c r="E36" s="482"/>
      <c r="F36" s="480">
        <f>IF(ISBLANK('参加申込(団体戦)'!$F30),"",VLOOKUP('参加申込(団体戦)'!$F30,'部員名簿'!$A$9:$J$99,4))</f>
      </c>
      <c r="G36" s="481"/>
      <c r="H36" s="482"/>
      <c r="I36" s="483"/>
      <c r="J36" s="480">
        <f>IF(ISBLANK('参加申込(団体戦)'!$F31),"",VLOOKUP('参加申込(団体戦)'!$F31,'部員名簿'!$A$9:$J$99,3))</f>
      </c>
      <c r="K36" s="481"/>
      <c r="L36" s="482"/>
      <c r="M36" s="480">
        <f>IF(ISBLANK('参加申込(団体戦)'!$F31),"",VLOOKUP('参加申込(団体戦)'!$F31,'部員名簿'!$A$9:$J$99,4))</f>
      </c>
      <c r="N36" s="481"/>
      <c r="O36" s="482"/>
      <c r="P36" s="479"/>
      <c r="Q36" s="1"/>
    </row>
    <row r="37" spans="1:17" ht="11.25" customHeight="1" thickTop="1">
      <c r="A37" s="465">
        <f>'参加申込(団体戦)'!B32</f>
        <v>0</v>
      </c>
      <c r="B37" s="470">
        <f>'参加申込(団体戦)'!C32</f>
        <v>0</v>
      </c>
      <c r="C37" s="484">
        <f>IF(ISBLANK('参加申込(団体戦)'!$F32),"",VLOOKUP('参加申込(団体戦)'!$F32,'部員名簿'!$A$9:$J$99,5))</f>
      </c>
      <c r="D37" s="485"/>
      <c r="E37" s="486"/>
      <c r="F37" s="484">
        <f>IF(ISBLANK('参加申込(団体戦)'!$F32),"",VLOOKUP('参加申込(団体戦)'!$F32,'部員名簿'!$A$9:$J$99,6))</f>
      </c>
      <c r="G37" s="485"/>
      <c r="H37" s="486"/>
      <c r="I37" s="487">
        <f>IF(ISBLANK('参加申込(団体戦)'!$F32),"",VLOOKUP('参加申込(団体戦)'!$F32,'部員名簿'!$A$9:$J$99,9))</f>
      </c>
      <c r="J37" s="484">
        <f>IF(ISBLANK('参加申込(団体戦)'!$F33),"",VLOOKUP('参加申込(団体戦)'!$F33,'部員名簿'!$A$9:$J$99,5))</f>
      </c>
      <c r="K37" s="485"/>
      <c r="L37" s="486"/>
      <c r="M37" s="484">
        <f>IF(ISBLANK('参加申込(団体戦)'!$F33),"",VLOOKUP('参加申込(団体戦)'!$F33,'部員名簿'!$A$9:$J$99,6))</f>
      </c>
      <c r="N37" s="485"/>
      <c r="O37" s="486"/>
      <c r="P37" s="488">
        <f>IF(ISBLANK('参加申込(団体戦)'!$F33),"",VLOOKUP('参加申込(団体戦)'!$F33,'部員名簿'!$A$9:$J$99,9))</f>
      </c>
      <c r="Q37" s="1"/>
    </row>
    <row r="38" spans="1:17" ht="18.75" customHeight="1">
      <c r="A38" s="466"/>
      <c r="B38" s="471"/>
      <c r="C38" s="422">
        <f>IF(ISBLANK('参加申込(団体戦)'!$F32),"",VLOOKUP('参加申込(団体戦)'!$F32,'部員名簿'!$A$9:$J$99,3))</f>
      </c>
      <c r="D38" s="423"/>
      <c r="E38" s="424"/>
      <c r="F38" s="422">
        <f>IF(ISBLANK('参加申込(団体戦)'!$F32),"",VLOOKUP('参加申込(団体戦)'!$F32,'部員名簿'!$A$9:$J$99,4))</f>
      </c>
      <c r="G38" s="423"/>
      <c r="H38" s="424"/>
      <c r="I38" s="419"/>
      <c r="J38" s="422">
        <f>IF(ISBLANK('参加申込(団体戦)'!$F33),"",VLOOKUP('参加申込(団体戦)'!$F33,'部員名簿'!$A$9:$J$99,3))</f>
      </c>
      <c r="K38" s="423"/>
      <c r="L38" s="424"/>
      <c r="M38" s="422">
        <f>IF(ISBLANK('参加申込(団体戦)'!$F33),"",VLOOKUP('参加申込(団体戦)'!$F33,'部員名簿'!$A$9:$J$99,4))</f>
      </c>
      <c r="N38" s="423"/>
      <c r="O38" s="424"/>
      <c r="P38" s="421"/>
      <c r="Q38" s="1"/>
    </row>
    <row r="39" spans="1:17" ht="11.25" customHeight="1">
      <c r="A39" s="467" t="s">
        <v>153</v>
      </c>
      <c r="B39" s="471"/>
      <c r="C39" s="415">
        <f>IF(ISBLANK('参加申込(団体戦)'!$F34),"",VLOOKUP('参加申込(団体戦)'!$F34,'部員名簿'!$A$9:$J$99,5))</f>
      </c>
      <c r="D39" s="416"/>
      <c r="E39" s="417"/>
      <c r="F39" s="415">
        <f>IF(ISBLANK('参加申込(団体戦)'!$F34),"",VLOOKUP('参加申込(団体戦)'!$F34,'部員名簿'!$A$9:$J$99,6))</f>
      </c>
      <c r="G39" s="416"/>
      <c r="H39" s="417"/>
      <c r="I39" s="418">
        <f>IF(ISBLANK('参加申込(団体戦)'!$F34),"",VLOOKUP('参加申込(団体戦)'!$F34,'部員名簿'!$A$9:$J$99,9))</f>
      </c>
      <c r="J39" s="415">
        <f>IF(ISBLANK('参加申込(団体戦)'!$F35),"",VLOOKUP('参加申込(団体戦)'!$F35,'部員名簿'!$A$9:$J$99,5))</f>
      </c>
      <c r="K39" s="416"/>
      <c r="L39" s="417"/>
      <c r="M39" s="415">
        <f>IF(ISBLANK('参加申込(団体戦)'!$F35),"",VLOOKUP('参加申込(団体戦)'!$F35,'部員名簿'!$A$9:$J$99,6))</f>
      </c>
      <c r="N39" s="416"/>
      <c r="O39" s="417"/>
      <c r="P39" s="420">
        <f>IF(ISBLANK('参加申込(団体戦)'!$F35),"",VLOOKUP('参加申込(団体戦)'!$F35,'部員名簿'!$A$9:$J$99,9))</f>
      </c>
      <c r="Q39" s="1"/>
    </row>
    <row r="40" spans="1:17" ht="18.75" customHeight="1">
      <c r="A40" s="468"/>
      <c r="B40" s="471"/>
      <c r="C40" s="422">
        <f>IF(ISBLANK('参加申込(団体戦)'!$F34),"",VLOOKUP('参加申込(団体戦)'!$F34,'部員名簿'!$A$9:$J$99,3))</f>
      </c>
      <c r="D40" s="423"/>
      <c r="E40" s="424"/>
      <c r="F40" s="422">
        <f>IF(ISBLANK('参加申込(団体戦)'!$F34),"",VLOOKUP('参加申込(団体戦)'!$F34,'部員名簿'!$A$9:$J$99,4))</f>
      </c>
      <c r="G40" s="423"/>
      <c r="H40" s="424"/>
      <c r="I40" s="419"/>
      <c r="J40" s="422">
        <f>IF(ISBLANK('参加申込(団体戦)'!$F35),"",VLOOKUP('参加申込(団体戦)'!$F35,'部員名簿'!$A$9:$J$99,3))</f>
      </c>
      <c r="K40" s="423"/>
      <c r="L40" s="424"/>
      <c r="M40" s="422">
        <f>IF(ISBLANK('参加申込(団体戦)'!$F35),"",VLOOKUP('参加申込(団体戦)'!$F35,'部員名簿'!$A$9:$J$99,4))</f>
      </c>
      <c r="N40" s="423"/>
      <c r="O40" s="424"/>
      <c r="P40" s="421"/>
      <c r="Q40" s="1"/>
    </row>
    <row r="41" spans="1:17" ht="11.25" customHeight="1">
      <c r="A41" s="468"/>
      <c r="B41" s="471"/>
      <c r="C41" s="415">
        <f>IF(ISBLANK('参加申込(団体戦)'!$F36),"",VLOOKUP('参加申込(団体戦)'!$F36,'部員名簿'!$A$9:$J$99,5))</f>
      </c>
      <c r="D41" s="416"/>
      <c r="E41" s="417"/>
      <c r="F41" s="415">
        <f>IF(ISBLANK('参加申込(団体戦)'!$F36),"",VLOOKUP('参加申込(団体戦)'!$F36,'部員名簿'!$A$9:$J$99,6))</f>
      </c>
      <c r="G41" s="416"/>
      <c r="H41" s="417"/>
      <c r="I41" s="418">
        <f>IF(ISBLANK('参加申込(団体戦)'!$F36),"",VLOOKUP('参加申込(団体戦)'!$F36,'部員名簿'!$A$9:$J$99,9))</f>
      </c>
      <c r="J41" s="415">
        <f>IF(ISBLANK('参加申込(団体戦)'!$F37),"",VLOOKUP('参加申込(団体戦)'!$F37,'部員名簿'!$A$9:$J$99,5))</f>
      </c>
      <c r="K41" s="416"/>
      <c r="L41" s="417"/>
      <c r="M41" s="415">
        <f>IF(ISBLANK('参加申込(団体戦)'!$F37),"",VLOOKUP('参加申込(団体戦)'!$F37,'部員名簿'!$A$9:$J$99,6))</f>
      </c>
      <c r="N41" s="416"/>
      <c r="O41" s="417"/>
      <c r="P41" s="420">
        <f>IF(ISBLANK('参加申込(団体戦)'!$F37),"",VLOOKUP('参加申込(団体戦)'!$F37,'部員名簿'!$A$9:$J$99,9))</f>
      </c>
      <c r="Q41" s="1"/>
    </row>
    <row r="42" spans="1:17" ht="18.75" customHeight="1">
      <c r="A42" s="468"/>
      <c r="B42" s="471"/>
      <c r="C42" s="422">
        <f>IF(ISBLANK('参加申込(団体戦)'!$F36),"",VLOOKUP('参加申込(団体戦)'!$F36,'部員名簿'!$A$9:$J$99,3))</f>
      </c>
      <c r="D42" s="423"/>
      <c r="E42" s="424"/>
      <c r="F42" s="422">
        <f>IF(ISBLANK('参加申込(団体戦)'!$F36),"",VLOOKUP('参加申込(団体戦)'!$F36,'部員名簿'!$A$9:$J$99,4))</f>
      </c>
      <c r="G42" s="423"/>
      <c r="H42" s="424"/>
      <c r="I42" s="419"/>
      <c r="J42" s="422">
        <f>IF(ISBLANK('参加申込(団体戦)'!$F37),"",VLOOKUP('参加申込(団体戦)'!$F37,'部員名簿'!$A$9:$J$99,3))</f>
      </c>
      <c r="K42" s="423"/>
      <c r="L42" s="424"/>
      <c r="M42" s="422">
        <f>IF(ISBLANK('参加申込(団体戦)'!$F37),"",VLOOKUP('参加申込(団体戦)'!$F37,'部員名簿'!$A$9:$J$99,4))</f>
      </c>
      <c r="N42" s="423"/>
      <c r="O42" s="424"/>
      <c r="P42" s="421"/>
      <c r="Q42" s="1"/>
    </row>
    <row r="43" spans="1:17" ht="11.25" customHeight="1">
      <c r="A43" s="468"/>
      <c r="B43" s="471"/>
      <c r="C43" s="415">
        <f>IF(ISBLANK('参加申込(団体戦)'!$F38),"",VLOOKUP('参加申込(団体戦)'!$F38,'部員名簿'!$A$9:$J$99,5))</f>
      </c>
      <c r="D43" s="416"/>
      <c r="E43" s="417"/>
      <c r="F43" s="415">
        <f>IF(ISBLANK('参加申込(団体戦)'!$F38),"",VLOOKUP('参加申込(団体戦)'!$F38,'部員名簿'!$A$9:$J$99,6))</f>
      </c>
      <c r="G43" s="416"/>
      <c r="H43" s="417"/>
      <c r="I43" s="418">
        <f>IF(ISBLANK('参加申込(団体戦)'!$F38),"",VLOOKUP('参加申込(団体戦)'!$F38,'部員名簿'!$A$9:$J$99,9))</f>
      </c>
      <c r="J43" s="415">
        <f>IF(ISBLANK('参加申込(団体戦)'!$F39),"",VLOOKUP('参加申込(団体戦)'!$F39,'部員名簿'!$A$9:$J$99,5))</f>
      </c>
      <c r="K43" s="416"/>
      <c r="L43" s="417"/>
      <c r="M43" s="415">
        <f>IF(ISBLANK('参加申込(団体戦)'!$F39),"",VLOOKUP('参加申込(団体戦)'!$F39,'部員名簿'!$A$9:$J$99,6))</f>
      </c>
      <c r="N43" s="416"/>
      <c r="O43" s="417"/>
      <c r="P43" s="420">
        <f>IF(ISBLANK('参加申込(団体戦)'!$F39),"",VLOOKUP('参加申込(団体戦)'!$F39,'部員名簿'!$A$9:$J$99,9))</f>
      </c>
      <c r="Q43" s="1"/>
    </row>
    <row r="44" spans="1:17" ht="18.75" customHeight="1" thickBot="1">
      <c r="A44" s="474"/>
      <c r="B44" s="472"/>
      <c r="C44" s="480">
        <f>IF(ISBLANK('参加申込(団体戦)'!$F38),"",VLOOKUP('参加申込(団体戦)'!$F38,'部員名簿'!$A$9:$J$99,3))</f>
      </c>
      <c r="D44" s="481"/>
      <c r="E44" s="482"/>
      <c r="F44" s="480">
        <f>IF(ISBLANK('参加申込(団体戦)'!$F38),"",VLOOKUP('参加申込(団体戦)'!$F38,'部員名簿'!$A$9:$J$99,4))</f>
      </c>
      <c r="G44" s="481"/>
      <c r="H44" s="482"/>
      <c r="I44" s="483"/>
      <c r="J44" s="480">
        <f>IF(ISBLANK('参加申込(団体戦)'!$F39),"",VLOOKUP('参加申込(団体戦)'!$F39,'部員名簿'!$A$9:$J$99,3))</f>
      </c>
      <c r="K44" s="481"/>
      <c r="L44" s="482"/>
      <c r="M44" s="480">
        <f>IF(ISBLANK('参加申込(団体戦)'!$F39),"",VLOOKUP('参加申込(団体戦)'!$F39,'部員名簿'!$A$9:$J$99,4))</f>
      </c>
      <c r="N44" s="481"/>
      <c r="O44" s="482"/>
      <c r="P44" s="479"/>
      <c r="Q44" s="1"/>
    </row>
    <row r="45" spans="1:17" ht="11.25" customHeight="1" thickTop="1">
      <c r="A45" s="465">
        <f>'参加申込(団体戦)'!B40</f>
        <v>0</v>
      </c>
      <c r="B45" s="470">
        <f>'参加申込(団体戦)'!C40</f>
        <v>0</v>
      </c>
      <c r="C45" s="484">
        <f>IF(ISBLANK('参加申込(団体戦)'!$F40),"",VLOOKUP('参加申込(団体戦)'!$F40,'部員名簿'!$A$9:$J$99,5))</f>
      </c>
      <c r="D45" s="485"/>
      <c r="E45" s="486"/>
      <c r="F45" s="484">
        <f>IF(ISBLANK('参加申込(団体戦)'!$F40),"",VLOOKUP('参加申込(団体戦)'!$F40,'部員名簿'!$A$9:$J$99,6))</f>
      </c>
      <c r="G45" s="485"/>
      <c r="H45" s="486"/>
      <c r="I45" s="487">
        <f>IF(ISBLANK('参加申込(団体戦)'!$F40),"",VLOOKUP('参加申込(団体戦)'!$F40,'部員名簿'!$A$9:$J$99,9))</f>
      </c>
      <c r="J45" s="484">
        <f>IF(ISBLANK('参加申込(団体戦)'!$F41),"",VLOOKUP('参加申込(団体戦)'!$F41,'部員名簿'!$A$9:$J$99,5))</f>
      </c>
      <c r="K45" s="485"/>
      <c r="L45" s="486"/>
      <c r="M45" s="484">
        <f>IF(ISBLANK('参加申込(団体戦)'!$F41),"",VLOOKUP('参加申込(団体戦)'!$F41,'部員名簿'!$A$9:$J$99,6))</f>
      </c>
      <c r="N45" s="485"/>
      <c r="O45" s="486"/>
      <c r="P45" s="488">
        <f>IF(ISBLANK('参加申込(団体戦)'!$F41),"",VLOOKUP('参加申込(団体戦)'!$F41,'部員名簿'!$A$9:$J$99,9))</f>
      </c>
      <c r="Q45" s="1"/>
    </row>
    <row r="46" spans="1:17" ht="18.75" customHeight="1">
      <c r="A46" s="466"/>
      <c r="B46" s="471"/>
      <c r="C46" s="422">
        <f>IF(ISBLANK('参加申込(団体戦)'!$F40),"",VLOOKUP('参加申込(団体戦)'!$F40,'部員名簿'!$A$9:$J$99,3))</f>
      </c>
      <c r="D46" s="423"/>
      <c r="E46" s="424"/>
      <c r="F46" s="422">
        <f>IF(ISBLANK('参加申込(団体戦)'!$F40),"",VLOOKUP('参加申込(団体戦)'!$F40,'部員名簿'!$A$9:$J$99,4))</f>
      </c>
      <c r="G46" s="423"/>
      <c r="H46" s="424"/>
      <c r="I46" s="419"/>
      <c r="J46" s="422">
        <f>IF(ISBLANK('参加申込(団体戦)'!$F41),"",VLOOKUP('参加申込(団体戦)'!$F41,'部員名簿'!$A$9:$J$99,3))</f>
      </c>
      <c r="K46" s="423"/>
      <c r="L46" s="424"/>
      <c r="M46" s="422">
        <f>IF(ISBLANK('参加申込(団体戦)'!$F41),"",VLOOKUP('参加申込(団体戦)'!$F41,'部員名簿'!$A$9:$J$99,4))</f>
      </c>
      <c r="N46" s="423"/>
      <c r="O46" s="424"/>
      <c r="P46" s="421"/>
      <c r="Q46" s="1"/>
    </row>
    <row r="47" spans="1:17" ht="11.25" customHeight="1">
      <c r="A47" s="467" t="s">
        <v>153</v>
      </c>
      <c r="B47" s="471"/>
      <c r="C47" s="415">
        <f>IF(ISBLANK('参加申込(団体戦)'!$F42),"",VLOOKUP('参加申込(団体戦)'!$F42,'部員名簿'!$A$9:$J$99,5))</f>
      </c>
      <c r="D47" s="416"/>
      <c r="E47" s="417"/>
      <c r="F47" s="415">
        <f>IF(ISBLANK('参加申込(団体戦)'!$F42),"",VLOOKUP('参加申込(団体戦)'!$F42,'部員名簿'!$A$9:$J$99,6))</f>
      </c>
      <c r="G47" s="416"/>
      <c r="H47" s="417"/>
      <c r="I47" s="418">
        <f>IF(ISBLANK('参加申込(団体戦)'!$F42),"",VLOOKUP('参加申込(団体戦)'!$F42,'部員名簿'!$A$9:$J$99,9))</f>
      </c>
      <c r="J47" s="415">
        <f>IF(ISBLANK('参加申込(団体戦)'!$F43),"",VLOOKUP('参加申込(団体戦)'!$F43,'部員名簿'!$A$9:$J$99,5))</f>
      </c>
      <c r="K47" s="416"/>
      <c r="L47" s="417"/>
      <c r="M47" s="415">
        <f>IF(ISBLANK('参加申込(団体戦)'!$F43),"",VLOOKUP('参加申込(団体戦)'!$F43,'部員名簿'!$A$9:$J$99,6))</f>
      </c>
      <c r="N47" s="416"/>
      <c r="O47" s="417"/>
      <c r="P47" s="420">
        <f>IF(ISBLANK('参加申込(団体戦)'!$F43),"",VLOOKUP('参加申込(団体戦)'!$F43,'部員名簿'!$A$9:$J$99,9))</f>
      </c>
      <c r="Q47" s="1"/>
    </row>
    <row r="48" spans="1:17" ht="18.75" customHeight="1">
      <c r="A48" s="468"/>
      <c r="B48" s="471"/>
      <c r="C48" s="422">
        <f>IF(ISBLANK('参加申込(団体戦)'!$F42),"",VLOOKUP('参加申込(団体戦)'!$F42,'部員名簿'!$A$9:$J$99,3))</f>
      </c>
      <c r="D48" s="423"/>
      <c r="E48" s="424"/>
      <c r="F48" s="422">
        <f>IF(ISBLANK('参加申込(団体戦)'!$F42),"",VLOOKUP('参加申込(団体戦)'!$F42,'部員名簿'!$A$9:$J$99,4))</f>
      </c>
      <c r="G48" s="423"/>
      <c r="H48" s="424"/>
      <c r="I48" s="419"/>
      <c r="J48" s="422">
        <f>IF(ISBLANK('参加申込(団体戦)'!$F43),"",VLOOKUP('参加申込(団体戦)'!$F43,'部員名簿'!$A$9:$J$99,3))</f>
      </c>
      <c r="K48" s="423"/>
      <c r="L48" s="424"/>
      <c r="M48" s="422">
        <f>IF(ISBLANK('参加申込(団体戦)'!$F43),"",VLOOKUP('参加申込(団体戦)'!$F43,'部員名簿'!$A$9:$J$99,4))</f>
      </c>
      <c r="N48" s="423"/>
      <c r="O48" s="424"/>
      <c r="P48" s="421"/>
      <c r="Q48" s="1"/>
    </row>
    <row r="49" spans="1:17" ht="11.25" customHeight="1">
      <c r="A49" s="468"/>
      <c r="B49" s="471"/>
      <c r="C49" s="415">
        <f>IF(ISBLANK('参加申込(団体戦)'!$F44),"",VLOOKUP('参加申込(団体戦)'!$F44,'部員名簿'!$A$9:$J$99,5))</f>
      </c>
      <c r="D49" s="416"/>
      <c r="E49" s="417"/>
      <c r="F49" s="415">
        <f>IF(ISBLANK('参加申込(団体戦)'!$F44),"",VLOOKUP('参加申込(団体戦)'!$F44,'部員名簿'!$A$9:$J$99,6))</f>
      </c>
      <c r="G49" s="416"/>
      <c r="H49" s="417"/>
      <c r="I49" s="418">
        <f>IF(ISBLANK('参加申込(団体戦)'!$F44),"",VLOOKUP('参加申込(団体戦)'!$F44,'部員名簿'!$A$9:$J$99,9))</f>
      </c>
      <c r="J49" s="415">
        <f>IF(ISBLANK('参加申込(団体戦)'!$F45),"",VLOOKUP('参加申込(団体戦)'!$F45,'部員名簿'!$A$9:$J$99,5))</f>
      </c>
      <c r="K49" s="416"/>
      <c r="L49" s="417"/>
      <c r="M49" s="415">
        <f>IF(ISBLANK('参加申込(団体戦)'!$F45),"",VLOOKUP('参加申込(団体戦)'!$F45,'部員名簿'!$A$9:$J$99,6))</f>
      </c>
      <c r="N49" s="416"/>
      <c r="O49" s="417"/>
      <c r="P49" s="420">
        <f>IF(ISBLANK('参加申込(団体戦)'!$F45),"",VLOOKUP('参加申込(団体戦)'!$F45,'部員名簿'!$A$9:$J$99,9))</f>
      </c>
      <c r="Q49" s="1"/>
    </row>
    <row r="50" spans="1:17" ht="18.75" customHeight="1">
      <c r="A50" s="468"/>
      <c r="B50" s="471"/>
      <c r="C50" s="422">
        <f>IF(ISBLANK('参加申込(団体戦)'!$F44),"",VLOOKUP('参加申込(団体戦)'!$F44,'部員名簿'!$A$9:$J$99,3))</f>
      </c>
      <c r="D50" s="423"/>
      <c r="E50" s="424"/>
      <c r="F50" s="422">
        <f>IF(ISBLANK('参加申込(団体戦)'!$F44),"",VLOOKUP('参加申込(団体戦)'!$F44,'部員名簿'!$A$9:$J$99,4))</f>
      </c>
      <c r="G50" s="423"/>
      <c r="H50" s="424"/>
      <c r="I50" s="419"/>
      <c r="J50" s="422">
        <f>IF(ISBLANK('参加申込(団体戦)'!$F45),"",VLOOKUP('参加申込(団体戦)'!$F45,'部員名簿'!$A$9:$J$99,3))</f>
      </c>
      <c r="K50" s="423"/>
      <c r="L50" s="424"/>
      <c r="M50" s="422">
        <f>IF(ISBLANK('参加申込(団体戦)'!$F45),"",VLOOKUP('参加申込(団体戦)'!$F45,'部員名簿'!$A$9:$J$99,4))</f>
      </c>
      <c r="N50" s="423"/>
      <c r="O50" s="424"/>
      <c r="P50" s="421"/>
      <c r="Q50" s="1"/>
    </row>
    <row r="51" spans="1:17" ht="11.25" customHeight="1">
      <c r="A51" s="468"/>
      <c r="B51" s="471"/>
      <c r="C51" s="415">
        <f>IF(ISBLANK('参加申込(団体戦)'!$F46),"",VLOOKUP('参加申込(団体戦)'!$F46,'部員名簿'!$A$9:$J$99,5))</f>
      </c>
      <c r="D51" s="416"/>
      <c r="E51" s="417"/>
      <c r="F51" s="415">
        <f>IF(ISBLANK('参加申込(団体戦)'!$F46),"",VLOOKUP('参加申込(団体戦)'!$F46,'部員名簿'!$A$9:$J$99,6))</f>
      </c>
      <c r="G51" s="416"/>
      <c r="H51" s="417"/>
      <c r="I51" s="418">
        <f>IF(ISBLANK('参加申込(団体戦)'!$F46),"",VLOOKUP('参加申込(団体戦)'!$F46,'部員名簿'!$A$9:$J$99,9))</f>
      </c>
      <c r="J51" s="415">
        <f>IF(ISBLANK('参加申込(団体戦)'!$F47),"",VLOOKUP('参加申込(団体戦)'!$F47,'部員名簿'!$A$9:$J$99,5))</f>
      </c>
      <c r="K51" s="416"/>
      <c r="L51" s="417"/>
      <c r="M51" s="415">
        <f>IF(ISBLANK('参加申込(団体戦)'!$F47),"",VLOOKUP('参加申込(団体戦)'!$F47,'部員名簿'!$A$9:$J$99,6))</f>
      </c>
      <c r="N51" s="416"/>
      <c r="O51" s="417"/>
      <c r="P51" s="420">
        <f>IF(ISBLANK('参加申込(団体戦)'!$F47),"",VLOOKUP('参加申込(団体戦)'!$F47,'部員名簿'!$A$9:$J$99,9))</f>
      </c>
      <c r="Q51" s="1"/>
    </row>
    <row r="52" spans="1:17" ht="18.75" customHeight="1" thickBot="1">
      <c r="A52" s="469"/>
      <c r="B52" s="473"/>
      <c r="C52" s="460">
        <f>IF(ISBLANK('参加申込(団体戦)'!$F46),"",VLOOKUP('参加申込(団体戦)'!$F46,'部員名簿'!$A$9:$J$99,3))</f>
      </c>
      <c r="D52" s="461"/>
      <c r="E52" s="462"/>
      <c r="F52" s="460">
        <f>IF(ISBLANK('参加申込(団体戦)'!$F46),"",VLOOKUP('参加申込(団体戦)'!$F46,'部員名簿'!$A$9:$J$99,4))</f>
      </c>
      <c r="G52" s="461"/>
      <c r="H52" s="462"/>
      <c r="I52" s="463"/>
      <c r="J52" s="460">
        <f>IF(ISBLANK('参加申込(団体戦)'!$F47),"",VLOOKUP('参加申込(団体戦)'!$F47,'部員名簿'!$A$9:$J$99,3))</f>
      </c>
      <c r="K52" s="461"/>
      <c r="L52" s="462"/>
      <c r="M52" s="460">
        <f>IF(ISBLANK('参加申込(団体戦)'!$F47),"",VLOOKUP('参加申込(団体戦)'!$F47,'部員名簿'!$A$9:$J$99,4))</f>
      </c>
      <c r="N52" s="461"/>
      <c r="O52" s="462"/>
      <c r="P52" s="464"/>
      <c r="Q52" s="1"/>
    </row>
  </sheetData>
  <mergeCells count="257">
    <mergeCell ref="C25:E25"/>
    <mergeCell ref="F25:H25"/>
    <mergeCell ref="C26:E26"/>
    <mergeCell ref="F26:H26"/>
    <mergeCell ref="C27:E27"/>
    <mergeCell ref="F27:H27"/>
    <mergeCell ref="C28:E28"/>
    <mergeCell ref="F28:H28"/>
    <mergeCell ref="M27:O27"/>
    <mergeCell ref="M25:O25"/>
    <mergeCell ref="P27:P28"/>
    <mergeCell ref="M28:O28"/>
    <mergeCell ref="P25:P26"/>
    <mergeCell ref="M26:O26"/>
    <mergeCell ref="I27:I28"/>
    <mergeCell ref="J27:L27"/>
    <mergeCell ref="I25:I26"/>
    <mergeCell ref="J25:L25"/>
    <mergeCell ref="J28:L28"/>
    <mergeCell ref="J26:L26"/>
    <mergeCell ref="I23:I24"/>
    <mergeCell ref="J23:L23"/>
    <mergeCell ref="M23:O23"/>
    <mergeCell ref="P23:P24"/>
    <mergeCell ref="J24:L24"/>
    <mergeCell ref="M24:O24"/>
    <mergeCell ref="C23:E23"/>
    <mergeCell ref="F23:H23"/>
    <mergeCell ref="C24:E24"/>
    <mergeCell ref="F24:H24"/>
    <mergeCell ref="P21:P22"/>
    <mergeCell ref="J22:L22"/>
    <mergeCell ref="M22:O22"/>
    <mergeCell ref="C21:E21"/>
    <mergeCell ref="F21:H21"/>
    <mergeCell ref="C22:E22"/>
    <mergeCell ref="F22:H22"/>
    <mergeCell ref="I21:I22"/>
    <mergeCell ref="J21:L21"/>
    <mergeCell ref="M21:O21"/>
    <mergeCell ref="P13:P14"/>
    <mergeCell ref="J14:L14"/>
    <mergeCell ref="M14:O14"/>
    <mergeCell ref="C13:E13"/>
    <mergeCell ref="F13:H13"/>
    <mergeCell ref="C14:E14"/>
    <mergeCell ref="F14:H14"/>
    <mergeCell ref="M13:O13"/>
    <mergeCell ref="I13:I14"/>
    <mergeCell ref="J13:L13"/>
    <mergeCell ref="O8:P8"/>
    <mergeCell ref="C12:E12"/>
    <mergeCell ref="F12:H12"/>
    <mergeCell ref="J12:L12"/>
    <mergeCell ref="M12:O12"/>
    <mergeCell ref="C11:I11"/>
    <mergeCell ref="J11:P11"/>
    <mergeCell ref="C9:H9"/>
    <mergeCell ref="I9:P9"/>
    <mergeCell ref="A1:C1"/>
    <mergeCell ref="D1:J1"/>
    <mergeCell ref="L1:P1"/>
    <mergeCell ref="C18:E18"/>
    <mergeCell ref="F18:H18"/>
    <mergeCell ref="C15:E15"/>
    <mergeCell ref="F15:H15"/>
    <mergeCell ref="C16:E16"/>
    <mergeCell ref="F16:H16"/>
    <mergeCell ref="A4:B5"/>
    <mergeCell ref="A9:B9"/>
    <mergeCell ref="J18:L18"/>
    <mergeCell ref="M18:O18"/>
    <mergeCell ref="M15:O15"/>
    <mergeCell ref="J16:L16"/>
    <mergeCell ref="M16:O16"/>
    <mergeCell ref="A11:A12"/>
    <mergeCell ref="B11:B12"/>
    <mergeCell ref="P15:P16"/>
    <mergeCell ref="C17:E17"/>
    <mergeCell ref="F17:H17"/>
    <mergeCell ref="I17:I18"/>
    <mergeCell ref="J17:L17"/>
    <mergeCell ref="M17:O17"/>
    <mergeCell ref="P17:P18"/>
    <mergeCell ref="I15:I16"/>
    <mergeCell ref="J15:L15"/>
    <mergeCell ref="J29:L29"/>
    <mergeCell ref="M29:O29"/>
    <mergeCell ref="P29:P30"/>
    <mergeCell ref="C30:E30"/>
    <mergeCell ref="F30:H30"/>
    <mergeCell ref="J30:L30"/>
    <mergeCell ref="M30:O30"/>
    <mergeCell ref="I29:I30"/>
    <mergeCell ref="C29:E29"/>
    <mergeCell ref="F29:H29"/>
    <mergeCell ref="C34:E34"/>
    <mergeCell ref="F34:H34"/>
    <mergeCell ref="P33:P34"/>
    <mergeCell ref="I31:I32"/>
    <mergeCell ref="J31:L31"/>
    <mergeCell ref="M31:O31"/>
    <mergeCell ref="C31:E31"/>
    <mergeCell ref="F31:H31"/>
    <mergeCell ref="C32:E32"/>
    <mergeCell ref="F32:H32"/>
    <mergeCell ref="P31:P32"/>
    <mergeCell ref="J32:L32"/>
    <mergeCell ref="M32:O32"/>
    <mergeCell ref="C33:E33"/>
    <mergeCell ref="F33:H33"/>
    <mergeCell ref="I33:I34"/>
    <mergeCell ref="J33:L33"/>
    <mergeCell ref="M33:O33"/>
    <mergeCell ref="J34:L34"/>
    <mergeCell ref="M34:O34"/>
    <mergeCell ref="C35:E35"/>
    <mergeCell ref="F35:H35"/>
    <mergeCell ref="C36:E36"/>
    <mergeCell ref="F36:H36"/>
    <mergeCell ref="C37:E37"/>
    <mergeCell ref="F37:H37"/>
    <mergeCell ref="C38:E38"/>
    <mergeCell ref="F38:H38"/>
    <mergeCell ref="F43:H43"/>
    <mergeCell ref="P35:P36"/>
    <mergeCell ref="J36:L36"/>
    <mergeCell ref="M36:O36"/>
    <mergeCell ref="M38:O38"/>
    <mergeCell ref="M37:O37"/>
    <mergeCell ref="P37:P38"/>
    <mergeCell ref="I35:I36"/>
    <mergeCell ref="J35:L35"/>
    <mergeCell ref="M35:O35"/>
    <mergeCell ref="C39:E39"/>
    <mergeCell ref="F39:H39"/>
    <mergeCell ref="C40:E40"/>
    <mergeCell ref="F40:H40"/>
    <mergeCell ref="I39:I40"/>
    <mergeCell ref="J39:L39"/>
    <mergeCell ref="M39:O39"/>
    <mergeCell ref="I37:I38"/>
    <mergeCell ref="J37:L37"/>
    <mergeCell ref="J38:L38"/>
    <mergeCell ref="P41:P42"/>
    <mergeCell ref="J42:L42"/>
    <mergeCell ref="M42:O42"/>
    <mergeCell ref="P39:P40"/>
    <mergeCell ref="J40:L40"/>
    <mergeCell ref="M40:O40"/>
    <mergeCell ref="J41:L41"/>
    <mergeCell ref="C44:E44"/>
    <mergeCell ref="F44:H44"/>
    <mergeCell ref="I43:I44"/>
    <mergeCell ref="M41:O41"/>
    <mergeCell ref="C41:E41"/>
    <mergeCell ref="F41:H41"/>
    <mergeCell ref="C42:E42"/>
    <mergeCell ref="F42:H42"/>
    <mergeCell ref="I41:I42"/>
    <mergeCell ref="C43:E43"/>
    <mergeCell ref="F46:H46"/>
    <mergeCell ref="J43:L43"/>
    <mergeCell ref="M43:O43"/>
    <mergeCell ref="P43:P44"/>
    <mergeCell ref="J44:L44"/>
    <mergeCell ref="M44:O44"/>
    <mergeCell ref="M45:O45"/>
    <mergeCell ref="P45:P46"/>
    <mergeCell ref="J46:L46"/>
    <mergeCell ref="M46:O46"/>
    <mergeCell ref="P47:P48"/>
    <mergeCell ref="J48:L48"/>
    <mergeCell ref="M48:O48"/>
    <mergeCell ref="I45:I46"/>
    <mergeCell ref="J45:L45"/>
    <mergeCell ref="C50:E50"/>
    <mergeCell ref="F50:H50"/>
    <mergeCell ref="J47:L47"/>
    <mergeCell ref="M47:O47"/>
    <mergeCell ref="C47:E47"/>
    <mergeCell ref="F47:H47"/>
    <mergeCell ref="C48:E48"/>
    <mergeCell ref="F48:H48"/>
    <mergeCell ref="P49:P50"/>
    <mergeCell ref="J50:L50"/>
    <mergeCell ref="M50:O50"/>
    <mergeCell ref="C51:E51"/>
    <mergeCell ref="F51:H51"/>
    <mergeCell ref="P51:P52"/>
    <mergeCell ref="I49:I50"/>
    <mergeCell ref="J49:L49"/>
    <mergeCell ref="M49:O49"/>
    <mergeCell ref="C49:E49"/>
    <mergeCell ref="J51:L51"/>
    <mergeCell ref="M51:O51"/>
    <mergeCell ref="J52:L52"/>
    <mergeCell ref="M52:O52"/>
    <mergeCell ref="C19:E19"/>
    <mergeCell ref="F19:H19"/>
    <mergeCell ref="I51:I52"/>
    <mergeCell ref="I47:I48"/>
    <mergeCell ref="C45:E45"/>
    <mergeCell ref="F45:H45"/>
    <mergeCell ref="C46:E46"/>
    <mergeCell ref="C52:E52"/>
    <mergeCell ref="F52:H52"/>
    <mergeCell ref="F49:H49"/>
    <mergeCell ref="J3:K3"/>
    <mergeCell ref="L3:O3"/>
    <mergeCell ref="P19:P20"/>
    <mergeCell ref="C20:E20"/>
    <mergeCell ref="F20:H20"/>
    <mergeCell ref="J20:L20"/>
    <mergeCell ref="M20:O20"/>
    <mergeCell ref="I19:I20"/>
    <mergeCell ref="J19:L19"/>
    <mergeCell ref="M19:O19"/>
    <mergeCell ref="C6:D6"/>
    <mergeCell ref="E6:F6"/>
    <mergeCell ref="G6:H6"/>
    <mergeCell ref="C3:I3"/>
    <mergeCell ref="D4:E4"/>
    <mergeCell ref="G4:H4"/>
    <mergeCell ref="I4:P4"/>
    <mergeCell ref="C5:P5"/>
    <mergeCell ref="I6:J6"/>
    <mergeCell ref="K6:L6"/>
    <mergeCell ref="M6:N6"/>
    <mergeCell ref="O6:P6"/>
    <mergeCell ref="G8:H8"/>
    <mergeCell ref="I8:J8"/>
    <mergeCell ref="K8:L8"/>
    <mergeCell ref="M8:N8"/>
    <mergeCell ref="C7:H7"/>
    <mergeCell ref="I7:P7"/>
    <mergeCell ref="C8:D8"/>
    <mergeCell ref="E8:F8"/>
    <mergeCell ref="A3:B3"/>
    <mergeCell ref="A6:B6"/>
    <mergeCell ref="A7:B7"/>
    <mergeCell ref="A8:B8"/>
    <mergeCell ref="A39:A44"/>
    <mergeCell ref="A15:A20"/>
    <mergeCell ref="A13:A14"/>
    <mergeCell ref="A21:A22"/>
    <mergeCell ref="A23:A28"/>
    <mergeCell ref="A45:A46"/>
    <mergeCell ref="A47:A52"/>
    <mergeCell ref="B13:B20"/>
    <mergeCell ref="B21:B28"/>
    <mergeCell ref="B29:B36"/>
    <mergeCell ref="B37:B44"/>
    <mergeCell ref="B45:B52"/>
    <mergeCell ref="A29:A30"/>
    <mergeCell ref="A31:A36"/>
    <mergeCell ref="A37:A38"/>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0" stopIfTrue="1">
      <formula>ISERROR(C13)</formula>
    </cfRule>
  </conditionalFormatting>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将之</dc:creator>
  <cp:keywords/>
  <dc:description/>
  <cp:lastModifiedBy>schooladmin</cp:lastModifiedBy>
  <cp:lastPrinted>2007-04-21T15:30:36Z</cp:lastPrinted>
  <dcterms:created xsi:type="dcterms:W3CDTF">2003-06-17T05:51:02Z</dcterms:created>
  <dcterms:modified xsi:type="dcterms:W3CDTF">2010-09-26T22:39:11Z</dcterms:modified>
  <cp:category/>
  <cp:version/>
  <cp:contentType/>
  <cp:contentStatus/>
</cp:coreProperties>
</file>